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90" windowWidth="15165" windowHeight="8145" activeTab="1"/>
  </bookViews>
  <sheets>
    <sheet name="Sheet2" sheetId="1" r:id="rId1"/>
    <sheet name="Sheet1" sheetId="2" r:id="rId2"/>
  </sheets>
  <definedNames>
    <definedName name="Z_64A27663_090A_11D6_B133_FAF73CCF2430_.wvu.Rows" localSheetId="1" hidden="1">'Sheet1'!$13:$17,'Sheet1'!$45:$46</definedName>
  </definedNames>
  <calcPr fullCalcOnLoad="1"/>
</workbook>
</file>

<file path=xl/sharedStrings.xml><?xml version="1.0" encoding="utf-8"?>
<sst xmlns="http://schemas.openxmlformats.org/spreadsheetml/2006/main" count="49" uniqueCount="44">
  <si>
    <t>The values from the tables are:</t>
  </si>
  <si>
    <t>So your conclusion is:</t>
  </si>
  <si>
    <t>If there are values already there, type over them or delete them. You do not have to do anything else!</t>
  </si>
  <si>
    <t>Enter the numbers you actually get in these boxes:</t>
  </si>
  <si>
    <t>A</t>
  </si>
  <si>
    <t>B</t>
  </si>
  <si>
    <t>C</t>
  </si>
  <si>
    <t>D</t>
  </si>
  <si>
    <t>E</t>
  </si>
  <si>
    <t>F</t>
  </si>
  <si>
    <t>G</t>
  </si>
  <si>
    <t>H</t>
  </si>
  <si>
    <t>I</t>
  </si>
  <si>
    <t>J</t>
  </si>
  <si>
    <t>K</t>
  </si>
  <si>
    <t>L</t>
  </si>
  <si>
    <t>M</t>
  </si>
  <si>
    <t>N</t>
  </si>
  <si>
    <t>O</t>
  </si>
  <si>
    <t>Do a two tailed test if you weren't sure in advance whether you were looking for a positive or negative correlation. Do a one tailed test if you knew you were looking for a particular type of correlation. If you're not sure, do a two tailed test to be on the safe side</t>
  </si>
  <si>
    <t>You use the smaller of the two values</t>
  </si>
  <si>
    <t>If you want to know where an answer has come from, type ? in the pink box beside the answers.</t>
  </si>
  <si>
    <t>Click here for diagram</t>
  </si>
  <si>
    <t>Type ? in the pink box to find out why this is the correct type of chart to use.</t>
  </si>
  <si>
    <t>click here to go back to the main sheet</t>
  </si>
  <si>
    <t xml:space="preserve">Are you doing a one or two tailed test? </t>
  </si>
  <si>
    <t>Type 1 or 2 in the blue box.</t>
  </si>
  <si>
    <t>Do a 2-tailed test if you weren't sure in advance whether you were looking for a positive or negative difference. Do a 1-tailed test if you knew you were looking for a particular type of difference. If you're not sure, do a 2-tailed test</t>
  </si>
  <si>
    <t>Wilcoxon Signed Rank</t>
  </si>
  <si>
    <t>To use the Wilcoxon Signed Rank  calculator, enter the actual values you got in the yellow boxes. Any cells you do not need should be left blank.</t>
  </si>
  <si>
    <t>The differences are</t>
  </si>
  <si>
    <t>The ranks of the differences are</t>
  </si>
  <si>
    <t xml:space="preserve">Ignoring the signs of the differences, rank them, giving rank 1 to the highest value, rank 2 to the second highest and so on. Ignore any zero differences. If there are any tied values, the rank is calculated by giving them the average of the ranks they would have had. For example, if two items tie for third place, they would have had the ranks 3 and 4, so we give them the rank (3 + 4)/2 = 3.5. </t>
  </si>
  <si>
    <t>You must enter the data in pairs!</t>
  </si>
  <si>
    <t>You have to ignore any pairs with zero difference.</t>
  </si>
  <si>
    <t>The sums of the positive and negative ranks are:</t>
  </si>
  <si>
    <t>Add up the ranks for all the differences that are positive</t>
  </si>
  <si>
    <t>Add up the ranks for all the differences that are negative</t>
  </si>
  <si>
    <r>
      <t>W</t>
    </r>
    <r>
      <rPr>
        <vertAlign val="subscript"/>
        <sz val="12"/>
        <rFont val="Arial"/>
        <family val="2"/>
      </rPr>
      <t>+</t>
    </r>
  </si>
  <si>
    <r>
      <t>W</t>
    </r>
    <r>
      <rPr>
        <vertAlign val="subscript"/>
        <sz val="12"/>
        <rFont val="Symbol"/>
        <family val="1"/>
      </rPr>
      <t>-</t>
    </r>
  </si>
  <si>
    <t>So the W-value you use is:</t>
  </si>
  <si>
    <t>N/A</t>
  </si>
  <si>
    <t>Compare your W-value with the two values from the tables. If it is smaller, your result is significant. This test and Mann-Whitney are the only ones where you look for a smaller value.</t>
  </si>
  <si>
    <t xml:space="preserve">This graph shows the differences, so you can see how many are positive and how many negative.                                                                         A line graph is not appropriate because the data are not in any particular order.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</si>
</sst>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
    <numFmt numFmtId="166" formatCode="0;\-0;;@"/>
    <numFmt numFmtId="167" formatCode="0.0000"/>
    <numFmt numFmtId="168" formatCode="0.0"/>
  </numFmts>
  <fonts count="15">
    <font>
      <sz val="10"/>
      <name val="Arial"/>
      <family val="0"/>
    </font>
    <font>
      <b/>
      <sz val="9"/>
      <name val="Arial"/>
      <family val="2"/>
    </font>
    <font>
      <sz val="9"/>
      <name val="Arial"/>
      <family val="2"/>
    </font>
    <font>
      <sz val="9"/>
      <color indexed="14"/>
      <name val="Arial"/>
      <family val="2"/>
    </font>
    <font>
      <sz val="9"/>
      <color indexed="10"/>
      <name val="Arial"/>
      <family val="2"/>
    </font>
    <font>
      <b/>
      <sz val="11"/>
      <name val="Arial"/>
      <family val="2"/>
    </font>
    <font>
      <u val="single"/>
      <sz val="10"/>
      <color indexed="12"/>
      <name val="Arial"/>
      <family val="0"/>
    </font>
    <font>
      <u val="single"/>
      <sz val="10"/>
      <color indexed="36"/>
      <name val="Arial"/>
      <family val="0"/>
    </font>
    <font>
      <sz val="9"/>
      <color indexed="9"/>
      <name val="Arial"/>
      <family val="2"/>
    </font>
    <font>
      <sz val="10"/>
      <color indexed="9"/>
      <name val="Arial"/>
      <family val="2"/>
    </font>
    <font>
      <vertAlign val="subscript"/>
      <sz val="12"/>
      <name val="Arial"/>
      <family val="2"/>
    </font>
    <font>
      <vertAlign val="subscript"/>
      <sz val="12"/>
      <name val="Symbol"/>
      <family val="1"/>
    </font>
    <font>
      <sz val="10.5"/>
      <name val="Arial"/>
      <family val="0"/>
    </font>
    <font>
      <b/>
      <sz val="10.5"/>
      <name val="Arial"/>
      <family val="0"/>
    </font>
    <font>
      <b/>
      <sz val="12"/>
      <name val="Arial"/>
      <family val="0"/>
    </font>
  </fonts>
  <fills count="5">
    <fill>
      <patternFill/>
    </fill>
    <fill>
      <patternFill patternType="gray125"/>
    </fill>
    <fill>
      <patternFill patternType="solid">
        <fgColor indexed="43"/>
        <bgColor indexed="64"/>
      </patternFill>
    </fill>
    <fill>
      <patternFill patternType="solid">
        <fgColor indexed="14"/>
        <bgColor indexed="64"/>
      </patternFill>
    </fill>
    <fill>
      <patternFill patternType="solid">
        <fgColor indexed="15"/>
        <bgColor indexed="64"/>
      </patternFill>
    </fill>
  </fills>
  <borders count="3">
    <border>
      <left/>
      <right/>
      <top/>
      <bottom/>
      <diagonal/>
    </border>
    <border>
      <left>
        <color indexed="63"/>
      </left>
      <right style="thin"/>
      <top>
        <color indexed="63"/>
      </top>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0" borderId="0" xfId="0" applyFont="1" applyAlignment="1" applyProtection="1">
      <alignment/>
      <protection hidden="1"/>
    </xf>
    <xf numFmtId="0" fontId="2" fillId="0" borderId="0" xfId="0" applyFont="1" applyAlignment="1" applyProtection="1">
      <alignment/>
      <protection hidden="1"/>
    </xf>
    <xf numFmtId="0" fontId="2" fillId="0" borderId="0" xfId="0" applyFont="1" applyAlignment="1" applyProtection="1">
      <alignment/>
      <protection hidden="1"/>
    </xf>
    <xf numFmtId="165" fontId="2" fillId="0" borderId="0" xfId="0" applyNumberFormat="1" applyFont="1" applyBorder="1" applyAlignment="1" applyProtection="1">
      <alignment horizontal="center"/>
      <protection hidden="1"/>
    </xf>
    <xf numFmtId="165" fontId="2" fillId="0" borderId="0" xfId="0" applyNumberFormat="1" applyFont="1" applyAlignment="1" applyProtection="1">
      <alignment horizontal="center"/>
      <protection hidden="1"/>
    </xf>
    <xf numFmtId="165" fontId="2" fillId="0" borderId="0" xfId="0" applyNumberFormat="1" applyFont="1" applyAlignment="1" applyProtection="1">
      <alignment/>
      <protection hidden="1"/>
    </xf>
    <xf numFmtId="0" fontId="2" fillId="0" borderId="0" xfId="0" applyFont="1" applyBorder="1" applyAlignment="1" applyProtection="1">
      <alignment/>
      <protection hidden="1"/>
    </xf>
    <xf numFmtId="0" fontId="2" fillId="0" borderId="1" xfId="0" applyFont="1" applyBorder="1" applyAlignment="1" applyProtection="1">
      <alignment/>
      <protection hidden="1"/>
    </xf>
    <xf numFmtId="0" fontId="2" fillId="2" borderId="2" xfId="0" applyNumberFormat="1" applyFont="1" applyFill="1" applyBorder="1" applyAlignment="1" applyProtection="1">
      <alignment horizontal="center"/>
      <protection hidden="1" locked="0"/>
    </xf>
    <xf numFmtId="167" fontId="2" fillId="3" borderId="2" xfId="0" applyNumberFormat="1" applyFont="1" applyFill="1" applyBorder="1" applyAlignment="1" applyProtection="1">
      <alignment/>
      <protection hidden="1" locked="0"/>
    </xf>
    <xf numFmtId="2" fontId="2" fillId="0" borderId="0" xfId="0" applyNumberFormat="1" applyFont="1" applyAlignment="1" applyProtection="1">
      <alignment/>
      <protection hidden="1"/>
    </xf>
    <xf numFmtId="2" fontId="2" fillId="0" borderId="0" xfId="0" applyNumberFormat="1" applyFont="1" applyFill="1" applyBorder="1" applyAlignment="1" applyProtection="1">
      <alignment/>
      <protection hidden="1"/>
    </xf>
    <xf numFmtId="2" fontId="2" fillId="0" borderId="0" xfId="0" applyNumberFormat="1" applyFont="1" applyBorder="1" applyAlignment="1" applyProtection="1">
      <alignment/>
      <protection hidden="1"/>
    </xf>
    <xf numFmtId="165" fontId="2" fillId="0" borderId="0" xfId="0" applyNumberFormat="1" applyFont="1" applyBorder="1" applyAlignment="1" applyProtection="1">
      <alignment/>
      <protection hidden="1"/>
    </xf>
    <xf numFmtId="167" fontId="2" fillId="0" borderId="0" xfId="0" applyNumberFormat="1" applyFont="1" applyBorder="1" applyAlignment="1" applyProtection="1">
      <alignment/>
      <protection hidden="1"/>
    </xf>
    <xf numFmtId="167" fontId="2" fillId="0" borderId="0" xfId="0" applyNumberFormat="1" applyFont="1" applyFill="1" applyBorder="1" applyAlignment="1" applyProtection="1">
      <alignment/>
      <protection hidden="1" locked="0"/>
    </xf>
    <xf numFmtId="0" fontId="2" fillId="0" borderId="0" xfId="0" applyNumberFormat="1" applyFont="1" applyBorder="1" applyAlignment="1" applyProtection="1">
      <alignment/>
      <protection hidden="1"/>
    </xf>
    <xf numFmtId="0" fontId="4" fillId="0" borderId="0" xfId="0" applyFont="1" applyAlignment="1" applyProtection="1">
      <alignment/>
      <protection hidden="1"/>
    </xf>
    <xf numFmtId="9" fontId="2" fillId="0" borderId="0" xfId="0" applyNumberFormat="1" applyFont="1" applyAlignment="1" applyProtection="1">
      <alignment horizontal="right"/>
      <protection hidden="1"/>
    </xf>
    <xf numFmtId="0" fontId="2" fillId="0" borderId="0" xfId="0" applyFont="1" applyAlignment="1" applyProtection="1">
      <alignment horizontal="left"/>
      <protection hidden="1"/>
    </xf>
    <xf numFmtId="9" fontId="2" fillId="0" borderId="0" xfId="0" applyNumberFormat="1" applyFont="1" applyAlignment="1" applyProtection="1">
      <alignment/>
      <protection hidden="1"/>
    </xf>
    <xf numFmtId="0" fontId="2" fillId="0" borderId="0" xfId="0" applyNumberFormat="1" applyFont="1" applyAlignment="1" applyProtection="1">
      <alignment/>
      <protection hidden="1"/>
    </xf>
    <xf numFmtId="0" fontId="4" fillId="0" borderId="0" xfId="0" applyNumberFormat="1" applyFont="1" applyAlignment="1" applyProtection="1">
      <alignment/>
      <protection hidden="1"/>
    </xf>
    <xf numFmtId="0" fontId="3" fillId="0" borderId="0" xfId="0" applyNumberFormat="1" applyFont="1" applyAlignment="1" applyProtection="1">
      <alignment/>
      <protection hidden="1"/>
    </xf>
    <xf numFmtId="168" fontId="2" fillId="0" borderId="2" xfId="0" applyNumberFormat="1" applyFont="1" applyBorder="1" applyAlignment="1" applyProtection="1">
      <alignment/>
      <protection hidden="1"/>
    </xf>
    <xf numFmtId="0" fontId="5" fillId="0" borderId="0" xfId="0" applyFont="1" applyAlignment="1" applyProtection="1">
      <alignment/>
      <protection hidden="1"/>
    </xf>
    <xf numFmtId="0" fontId="0" fillId="3" borderId="2" xfId="0" applyFill="1" applyBorder="1" applyAlignment="1" applyProtection="1">
      <alignment/>
      <protection locked="0"/>
    </xf>
    <xf numFmtId="0" fontId="2" fillId="0" borderId="0" xfId="0" applyNumberFormat="1" applyFont="1" applyFill="1" applyBorder="1" applyAlignment="1" applyProtection="1">
      <alignment horizontal="center"/>
      <protection hidden="1" locked="0"/>
    </xf>
    <xf numFmtId="0" fontId="0" fillId="0" borderId="0" xfId="0" applyNumberFormat="1" applyFill="1" applyBorder="1" applyAlignment="1">
      <alignment/>
    </xf>
    <xf numFmtId="0" fontId="0" fillId="0" borderId="0" xfId="0" applyNumberFormat="1" applyAlignment="1">
      <alignment/>
    </xf>
    <xf numFmtId="0" fontId="2" fillId="0" borderId="0" xfId="0" applyNumberFormat="1" applyFont="1" applyAlignment="1" applyProtection="1">
      <alignment wrapText="1"/>
      <protection hidden="1"/>
    </xf>
    <xf numFmtId="0" fontId="2" fillId="0" borderId="0" xfId="0" applyNumberFormat="1" applyFont="1" applyAlignment="1" applyProtection="1">
      <alignment/>
      <protection hidden="1"/>
    </xf>
    <xf numFmtId="0" fontId="2" fillId="0" borderId="0" xfId="0" applyNumberFormat="1" applyFont="1" applyFill="1" applyBorder="1" applyAlignment="1" applyProtection="1">
      <alignment/>
      <protection hidden="1"/>
    </xf>
    <xf numFmtId="0" fontId="0" fillId="0" borderId="0" xfId="0" applyNumberFormat="1" applyAlignment="1">
      <alignment/>
    </xf>
    <xf numFmtId="165" fontId="2" fillId="0" borderId="0" xfId="0" applyNumberFormat="1" applyFont="1" applyFill="1" applyBorder="1" applyAlignment="1" applyProtection="1">
      <alignment/>
      <protection hidden="1"/>
    </xf>
    <xf numFmtId="2" fontId="2" fillId="0" borderId="2" xfId="0" applyNumberFormat="1" applyFont="1" applyBorder="1" applyAlignment="1" applyProtection="1">
      <alignment/>
      <protection hidden="1"/>
    </xf>
    <xf numFmtId="0" fontId="8" fillId="0" borderId="0" xfId="0" applyNumberFormat="1" applyFont="1" applyBorder="1" applyAlignment="1" applyProtection="1">
      <alignment/>
      <protection hidden="1"/>
    </xf>
    <xf numFmtId="167" fontId="3" fillId="0" borderId="0" xfId="0" applyNumberFormat="1" applyFont="1" applyBorder="1" applyAlignment="1" applyProtection="1">
      <alignment/>
      <protection hidden="1"/>
    </xf>
    <xf numFmtId="0" fontId="2" fillId="0" borderId="0" xfId="0" applyNumberFormat="1" applyFont="1" applyBorder="1" applyAlignment="1" applyProtection="1">
      <alignment/>
      <protection hidden="1"/>
    </xf>
    <xf numFmtId="0" fontId="2" fillId="3" borderId="2" xfId="0" applyNumberFormat="1" applyFont="1" applyFill="1" applyBorder="1" applyAlignment="1" applyProtection="1">
      <alignment/>
      <protection hidden="1" locked="0"/>
    </xf>
    <xf numFmtId="0" fontId="2" fillId="4" borderId="2" xfId="0" applyNumberFormat="1" applyFont="1" applyFill="1" applyBorder="1" applyAlignment="1" applyProtection="1">
      <alignment/>
      <protection hidden="1" locked="0"/>
    </xf>
    <xf numFmtId="0" fontId="2" fillId="0" borderId="2" xfId="0" applyNumberFormat="1" applyFont="1" applyBorder="1" applyAlignment="1" applyProtection="1">
      <alignment/>
      <protection hidden="1"/>
    </xf>
    <xf numFmtId="165" fontId="2" fillId="0" borderId="0" xfId="0" applyNumberFormat="1" applyFont="1" applyAlignment="1" applyProtection="1">
      <alignment/>
      <protection hidden="1"/>
    </xf>
    <xf numFmtId="0" fontId="2" fillId="0" borderId="0" xfId="0" applyFont="1" applyFill="1" applyAlignment="1" applyProtection="1">
      <alignment/>
      <protection hidden="1"/>
    </xf>
    <xf numFmtId="0" fontId="4" fillId="0" borderId="0" xfId="0" applyNumberFormat="1" applyFont="1" applyFill="1" applyBorder="1" applyAlignment="1" applyProtection="1">
      <alignment horizontal="left"/>
      <protection hidden="1" locked="0"/>
    </xf>
    <xf numFmtId="2" fontId="2" fillId="0" borderId="0" xfId="0" applyNumberFormat="1" applyFont="1" applyBorder="1" applyAlignment="1" applyProtection="1">
      <alignment/>
      <protection hidden="1"/>
    </xf>
    <xf numFmtId="0" fontId="0" fillId="0" borderId="0" xfId="0" applyBorder="1" applyAlignment="1">
      <alignment/>
    </xf>
    <xf numFmtId="2" fontId="8" fillId="0" borderId="0" xfId="0" applyNumberFormat="1" applyFont="1" applyBorder="1" applyAlignment="1" applyProtection="1">
      <alignment/>
      <protection hidden="1"/>
    </xf>
    <xf numFmtId="9" fontId="3" fillId="0" borderId="0" xfId="0" applyNumberFormat="1" applyFont="1" applyFill="1" applyAlignment="1" applyProtection="1">
      <alignment horizontal="left"/>
      <protection hidden="1"/>
    </xf>
    <xf numFmtId="0" fontId="4" fillId="0" borderId="0" xfId="0" applyNumberFormat="1" applyFont="1" applyAlignment="1" applyProtection="1">
      <alignment/>
      <protection hidden="1"/>
    </xf>
    <xf numFmtId="0" fontId="2" fillId="3" borderId="2" xfId="0" applyNumberFormat="1" applyFont="1" applyFill="1" applyBorder="1" applyAlignment="1" applyProtection="1">
      <alignment/>
      <protection hidden="1" locked="0"/>
    </xf>
    <xf numFmtId="0" fontId="0" fillId="0" borderId="0" xfId="0" applyAlignment="1" applyProtection="1">
      <alignment wrapText="1"/>
      <protection hidden="1"/>
    </xf>
    <xf numFmtId="0" fontId="6" fillId="0" borderId="0" xfId="20" applyBorder="1" applyAlignment="1">
      <alignment/>
    </xf>
    <xf numFmtId="0" fontId="0" fillId="0" borderId="0" xfId="0" applyAlignment="1">
      <alignment/>
    </xf>
    <xf numFmtId="0" fontId="8" fillId="0" borderId="0" xfId="0" applyNumberFormat="1" applyFont="1" applyAlignment="1" applyProtection="1">
      <alignment wrapText="1"/>
      <protection hidden="1"/>
    </xf>
    <xf numFmtId="0" fontId="9" fillId="0" borderId="0" xfId="0" applyNumberFormat="1" applyFont="1" applyAlignment="1">
      <alignment/>
    </xf>
    <xf numFmtId="2" fontId="2" fillId="0" borderId="0" xfId="0" applyNumberFormat="1" applyFont="1" applyBorder="1" applyAlignment="1" applyProtection="1">
      <alignment wrapText="1"/>
      <protection hidden="1"/>
    </xf>
    <xf numFmtId="0" fontId="0" fillId="0" borderId="0" xfId="0" applyAlignment="1">
      <alignment wrapText="1"/>
    </xf>
    <xf numFmtId="0" fontId="2" fillId="0" borderId="0" xfId="0" applyFont="1" applyAlignment="1" applyProtection="1">
      <alignment/>
      <protection hidden="1"/>
    </xf>
    <xf numFmtId="0" fontId="2" fillId="0" borderId="0" xfId="0" applyFont="1" applyBorder="1" applyAlignment="1" applyProtection="1">
      <alignment/>
      <protection hidden="1"/>
    </xf>
    <xf numFmtId="0" fontId="9" fillId="0" borderId="0" xfId="0" applyFont="1" applyAlignment="1">
      <alignment wrapText="1"/>
    </xf>
    <xf numFmtId="166" fontId="6" fillId="0" borderId="0" xfId="20" applyNumberFormat="1" applyAlignment="1" applyProtection="1">
      <alignment/>
      <protection hidden="1"/>
    </xf>
    <xf numFmtId="0" fontId="3" fillId="0" borderId="0" xfId="0" applyFont="1" applyAlignment="1" applyProtection="1">
      <alignment wrapText="1"/>
      <protection hidden="1"/>
    </xf>
    <xf numFmtId="165" fontId="2" fillId="0" borderId="0" xfId="0" applyNumberFormat="1" applyFont="1" applyAlignment="1" applyProtection="1">
      <alignment wrapText="1"/>
      <protection hidden="1"/>
    </xf>
    <xf numFmtId="0" fontId="2" fillId="0" borderId="0" xfId="0" applyNumberFormat="1" applyFont="1" applyAlignment="1" applyProtection="1">
      <alignment wrapText="1"/>
      <protection hidden="1"/>
    </xf>
    <xf numFmtId="9" fontId="2" fillId="0" borderId="0" xfId="0" applyNumberFormat="1" applyFont="1" applyAlignment="1" applyProtection="1">
      <alignment wrapText="1"/>
      <protection hidden="1"/>
    </xf>
    <xf numFmtId="0" fontId="2"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FF00FF"/>
      </font>
      <border/>
    </dxf>
    <dxf>
      <font>
        <color rgb="FFFFFF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Type your chart title here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Sheet2!$A$42:$AX$42</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Sheet2!$A$43:$AX$43</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15178891"/>
        <c:axId val="2392292"/>
      </c:scatterChart>
      <c:valAx>
        <c:axId val="15178891"/>
        <c:scaling>
          <c:orientation val="minMax"/>
          <c:max val="2"/>
        </c:scaling>
        <c:axPos val="b"/>
        <c:delete val="0"/>
        <c:numFmt formatCode="General" sourceLinked="1"/>
        <c:majorTickMark val="none"/>
        <c:minorTickMark val="none"/>
        <c:tickLblPos val="none"/>
        <c:crossAx val="2392292"/>
        <c:crosses val="autoZero"/>
        <c:crossBetween val="midCat"/>
        <c:dispUnits/>
        <c:majorUnit val="1"/>
      </c:valAx>
      <c:valAx>
        <c:axId val="2392292"/>
        <c:scaling>
          <c:orientation val="minMax"/>
        </c:scaling>
        <c:axPos val="l"/>
        <c:title>
          <c:tx>
            <c:rich>
              <a:bodyPr vert="horz" rot="-5400000" anchor="ctr"/>
              <a:lstStyle/>
              <a:p>
                <a:pPr algn="ctr">
                  <a:defRPr/>
                </a:pPr>
                <a:r>
                  <a:rPr lang="en-US" cap="none" sz="1050" b="1" i="0" u="none" baseline="0">
                    <a:latin typeface="Arial"/>
                    <a:ea typeface="Arial"/>
                    <a:cs typeface="Arial"/>
                  </a:rPr>
                  <a:t>Differences</a:t>
                </a:r>
              </a:p>
            </c:rich>
          </c:tx>
          <c:layout/>
          <c:overlay val="0"/>
          <c:spPr>
            <a:noFill/>
            <a:ln>
              <a:noFill/>
            </a:ln>
          </c:spPr>
        </c:title>
        <c:delete val="0"/>
        <c:numFmt formatCode="General" sourceLinked="1"/>
        <c:majorTickMark val="out"/>
        <c:minorTickMark val="none"/>
        <c:tickLblPos val="nextTo"/>
        <c:crossAx val="15178891"/>
        <c:crosses val="autoZero"/>
        <c:crossBetween val="midCat"/>
        <c:dispUnits/>
      </c:valAx>
      <c:spPr>
        <a:noFill/>
        <a:ln>
          <a:noFill/>
        </a:ln>
      </c:spPr>
    </c:plotArea>
    <c:plotVisOnly val="0"/>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xdr:row>
      <xdr:rowOff>85725</xdr:rowOff>
    </xdr:from>
    <xdr:to>
      <xdr:col>10</xdr:col>
      <xdr:colOff>371475</xdr:colOff>
      <xdr:row>21</xdr:row>
      <xdr:rowOff>19050</xdr:rowOff>
    </xdr:to>
    <xdr:graphicFrame>
      <xdr:nvGraphicFramePr>
        <xdr:cNvPr id="1" name="Chart 8"/>
        <xdr:cNvGraphicFramePr/>
      </xdr:nvGraphicFramePr>
      <xdr:xfrm>
        <a:off x="1323975" y="247650"/>
        <a:ext cx="4752975" cy="317182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4:DB43"/>
  <sheetViews>
    <sheetView showGridLines="0" showRowColHeaders="0" workbookViewId="0" topLeftCell="A1">
      <selection activeCell="J24" sqref="J24:M24"/>
    </sheetView>
  </sheetViews>
  <sheetFormatPr defaultColWidth="9.140625" defaultRowHeight="12.75"/>
  <cols>
    <col min="8" max="8" width="3.28125" style="0" customWidth="1"/>
  </cols>
  <sheetData>
    <row r="24" spans="1:13" ht="12.75">
      <c r="A24" t="s">
        <v>23</v>
      </c>
      <c r="H24" s="27"/>
      <c r="J24" s="53" t="s">
        <v>24</v>
      </c>
      <c r="K24" s="54"/>
      <c r="L24" s="54"/>
      <c r="M24" s="54"/>
    </row>
    <row r="25" spans="1:14" ht="24.75" customHeight="1">
      <c r="A25" s="52" t="s">
        <v>43</v>
      </c>
      <c r="B25" s="52"/>
      <c r="C25" s="52"/>
      <c r="D25" s="52"/>
      <c r="E25" s="52"/>
      <c r="F25" s="52"/>
      <c r="G25" s="52"/>
      <c r="H25" s="52"/>
      <c r="I25" s="52"/>
      <c r="J25" s="52"/>
      <c r="K25" s="52"/>
      <c r="L25" s="52"/>
      <c r="M25" s="52"/>
      <c r="N25" s="52"/>
    </row>
    <row r="42" spans="1:50" s="30" customFormat="1" ht="12.75" hidden="1">
      <c r="A42" s="30">
        <v>1</v>
      </c>
      <c r="B42" s="30">
        <v>1</v>
      </c>
      <c r="C42" s="30">
        <v>1</v>
      </c>
      <c r="D42" s="30">
        <v>1</v>
      </c>
      <c r="E42" s="30">
        <v>1</v>
      </c>
      <c r="F42" s="30">
        <v>1</v>
      </c>
      <c r="G42" s="30">
        <v>1</v>
      </c>
      <c r="H42" s="30">
        <v>1</v>
      </c>
      <c r="I42" s="30">
        <v>1</v>
      </c>
      <c r="J42" s="30">
        <v>1</v>
      </c>
      <c r="K42" s="30">
        <v>1</v>
      </c>
      <c r="L42" s="30">
        <v>1</v>
      </c>
      <c r="M42" s="30">
        <v>1</v>
      </c>
      <c r="N42" s="30">
        <v>1</v>
      </c>
      <c r="O42" s="30">
        <v>1</v>
      </c>
      <c r="P42" s="30">
        <v>1</v>
      </c>
      <c r="Q42" s="30">
        <v>1</v>
      </c>
      <c r="R42" s="30">
        <v>1</v>
      </c>
      <c r="S42" s="30">
        <v>1</v>
      </c>
      <c r="T42" s="30">
        <v>1</v>
      </c>
      <c r="U42" s="30">
        <v>1</v>
      </c>
      <c r="V42" s="30">
        <v>1</v>
      </c>
      <c r="W42" s="30">
        <v>1</v>
      </c>
      <c r="X42" s="30">
        <v>1</v>
      </c>
      <c r="Y42" s="30">
        <v>1</v>
      </c>
      <c r="Z42" s="30">
        <v>1</v>
      </c>
      <c r="AA42" s="30">
        <v>1</v>
      </c>
      <c r="AB42" s="30">
        <v>1</v>
      </c>
      <c r="AC42" s="30">
        <v>1</v>
      </c>
      <c r="AD42" s="30">
        <v>1</v>
      </c>
      <c r="AE42" s="30">
        <v>1</v>
      </c>
      <c r="AF42" s="30">
        <v>1</v>
      </c>
      <c r="AG42" s="30">
        <v>1</v>
      </c>
      <c r="AH42" s="30">
        <v>1</v>
      </c>
      <c r="AI42" s="30">
        <v>1</v>
      </c>
      <c r="AJ42" s="30">
        <v>1</v>
      </c>
      <c r="AK42" s="30">
        <v>1</v>
      </c>
      <c r="AL42" s="30">
        <v>1</v>
      </c>
      <c r="AM42" s="30">
        <v>1</v>
      </c>
      <c r="AN42" s="30">
        <v>1</v>
      </c>
      <c r="AO42" s="30">
        <v>1</v>
      </c>
      <c r="AP42" s="30">
        <v>1</v>
      </c>
      <c r="AQ42" s="30">
        <v>1</v>
      </c>
      <c r="AR42" s="30">
        <v>1</v>
      </c>
      <c r="AS42" s="30">
        <v>1</v>
      </c>
      <c r="AT42" s="30">
        <v>1</v>
      </c>
      <c r="AU42" s="30">
        <v>1</v>
      </c>
      <c r="AV42" s="30">
        <v>1</v>
      </c>
      <c r="AW42" s="30">
        <v>1</v>
      </c>
      <c r="AX42" s="30">
        <v>1</v>
      </c>
    </row>
    <row r="43" spans="1:106" s="29" customFormat="1" ht="12.75" hidden="1">
      <c r="A43" s="28">
        <f>Sheet1!H11</f>
        <v>4</v>
      </c>
      <c r="B43" s="28">
        <f>Sheet1!I11</f>
        <v>-2</v>
      </c>
      <c r="C43" s="28">
        <f>Sheet1!J11</f>
        <v>-1</v>
      </c>
      <c r="D43" s="28">
        <f>Sheet1!K11</f>
        <v>-3</v>
      </c>
      <c r="E43" s="28">
        <f>Sheet1!L11</f>
        <v>1</v>
      </c>
      <c r="F43" s="28">
        <f>Sheet1!M11</f>
        <v>1</v>
      </c>
      <c r="G43" s="28">
        <f>Sheet1!N11</f>
        <v>3</v>
      </c>
      <c r="H43" s="28">
        <f>Sheet1!O11</f>
        <v>5</v>
      </c>
      <c r="I43" s="28">
        <f>Sheet1!P11</f>
        <v>6</v>
      </c>
      <c r="J43" s="28">
        <f>Sheet1!Q11</f>
        <v>2</v>
      </c>
      <c r="K43" s="28">
        <f>Sheet1!R11</f>
      </c>
      <c r="L43" s="28">
        <f>Sheet1!S11</f>
      </c>
      <c r="M43" s="28">
        <f>Sheet1!T11</f>
      </c>
      <c r="N43" s="28">
        <f>Sheet1!U11</f>
      </c>
      <c r="O43" s="28">
        <f>Sheet1!V11</f>
      </c>
      <c r="P43" s="28">
        <f>Sheet1!W11</f>
      </c>
      <c r="Q43" s="28">
        <f>Sheet1!X11</f>
      </c>
      <c r="R43" s="28">
        <f>Sheet1!Y11</f>
      </c>
      <c r="S43" s="28">
        <f>Sheet1!Z11</f>
      </c>
      <c r="T43" s="28">
        <f>Sheet1!AA11</f>
      </c>
      <c r="U43" s="28">
        <f>Sheet1!AB11</f>
      </c>
      <c r="V43" s="28">
        <f>Sheet1!AC11</f>
      </c>
      <c r="W43" s="28">
        <f>Sheet1!AD11</f>
      </c>
      <c r="X43" s="28">
        <f>Sheet1!AE11</f>
      </c>
      <c r="Y43" s="28">
        <f>Sheet1!AF11</f>
      </c>
      <c r="Z43" s="28">
        <f>Sheet1!AG11</f>
      </c>
      <c r="AA43" s="28">
        <f>Sheet1!AH11</f>
      </c>
      <c r="AB43" s="28">
        <f>Sheet1!AI11</f>
      </c>
      <c r="AC43" s="28">
        <f>Sheet1!AJ11</f>
      </c>
      <c r="AD43" s="28">
        <f>Sheet1!AK11</f>
      </c>
      <c r="AE43" s="28">
        <f>Sheet1!AL11</f>
      </c>
      <c r="AF43" s="28">
        <f>Sheet1!AM11</f>
      </c>
      <c r="AG43" s="28">
        <f>Sheet1!AN11</f>
      </c>
      <c r="AH43" s="28">
        <f>Sheet1!AO11</f>
      </c>
      <c r="AI43" s="28">
        <f>Sheet1!AP11</f>
      </c>
      <c r="AJ43" s="28">
        <f>Sheet1!AQ11</f>
      </c>
      <c r="AK43" s="28">
        <f>Sheet1!AR11</f>
      </c>
      <c r="AL43" s="28">
        <f>Sheet1!AS11</f>
      </c>
      <c r="AM43" s="28">
        <f>Sheet1!AT11</f>
      </c>
      <c r="AN43" s="28">
        <f>Sheet1!AU11</f>
      </c>
      <c r="AO43" s="28">
        <f>Sheet1!AV11</f>
      </c>
      <c r="AP43" s="28">
        <f>Sheet1!AW11</f>
      </c>
      <c r="AQ43" s="28">
        <f>Sheet1!AX11</f>
      </c>
      <c r="AR43" s="28">
        <f>Sheet1!AY11</f>
      </c>
      <c r="AS43" s="28">
        <f>Sheet1!AZ11</f>
      </c>
      <c r="AT43" s="28">
        <f>Sheet1!BA11</f>
      </c>
      <c r="AU43" s="28">
        <f>Sheet1!BB11</f>
      </c>
      <c r="AV43" s="28">
        <f>Sheet1!BC11</f>
      </c>
      <c r="AW43" s="28">
        <f>Sheet1!BD11</f>
      </c>
      <c r="AX43" s="28">
        <f>Sheet1!BE11</f>
      </c>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row>
  </sheetData>
  <sheetProtection password="96DE" sheet="1" objects="1" scenarios="1"/>
  <mergeCells count="2">
    <mergeCell ref="A25:N25"/>
    <mergeCell ref="J24:M24"/>
  </mergeCells>
  <conditionalFormatting sqref="A25:N25">
    <cfRule type="expression" priority="1" dxfId="0" stopIfTrue="1">
      <formula>((H24="?")=TRUE)</formula>
    </cfRule>
    <cfRule type="expression" priority="2" dxfId="1" stopIfTrue="1">
      <formula>((H24="?")=FALSE)</formula>
    </cfRule>
  </conditionalFormatting>
  <hyperlinks>
    <hyperlink ref="J24" location="Sheet1!A1" display="Sheet1!A1"/>
  </hyperlinks>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DW193"/>
  <sheetViews>
    <sheetView showGridLines="0" showRowColHeaders="0" tabSelected="1" workbookViewId="0" topLeftCell="A10">
      <selection activeCell="F43" sqref="F43"/>
    </sheetView>
  </sheetViews>
  <sheetFormatPr defaultColWidth="9.140625" defaultRowHeight="12.75"/>
  <cols>
    <col min="1" max="1" width="9.140625" style="2" customWidth="1"/>
    <col min="2" max="2" width="10.140625" style="2" customWidth="1"/>
    <col min="3" max="4" width="9.140625" style="2" customWidth="1"/>
    <col min="5" max="5" width="5.421875" style="2" customWidth="1"/>
    <col min="6" max="6" width="3.8515625" style="2" customWidth="1"/>
    <col min="7" max="7" width="3.57421875" style="2" customWidth="1"/>
    <col min="8" max="8" width="6.140625" style="2" customWidth="1"/>
    <col min="9" max="21" width="5.7109375" style="2" customWidth="1"/>
    <col min="22" max="22" width="6.8515625" style="2" customWidth="1"/>
    <col min="23" max="57" width="6.7109375" style="2" customWidth="1"/>
    <col min="58" max="16384" width="9.140625" style="2" customWidth="1"/>
  </cols>
  <sheetData>
    <row r="1" spans="1:7" ht="15">
      <c r="A1" s="26" t="s">
        <v>28</v>
      </c>
      <c r="B1" s="1"/>
      <c r="C1" s="1"/>
      <c r="D1" s="1"/>
      <c r="E1" s="1"/>
      <c r="F1" s="1"/>
      <c r="G1" s="1"/>
    </row>
    <row r="2" spans="1:7" ht="6" customHeight="1">
      <c r="A2" s="1"/>
      <c r="B2" s="1"/>
      <c r="C2" s="1"/>
      <c r="D2" s="1"/>
      <c r="E2" s="1"/>
      <c r="F2" s="1"/>
      <c r="G2" s="1"/>
    </row>
    <row r="3" s="3" customFormat="1" ht="12">
      <c r="A3" s="3" t="s">
        <v>29</v>
      </c>
    </row>
    <row r="4" s="3" customFormat="1" ht="12">
      <c r="A4" s="3" t="s">
        <v>2</v>
      </c>
    </row>
    <row r="5" s="3" customFormat="1" ht="12">
      <c r="A5" s="3" t="s">
        <v>21</v>
      </c>
    </row>
    <row r="6" spans="8:22" ht="6.75" customHeight="1">
      <c r="H6" s="4" t="s">
        <v>4</v>
      </c>
      <c r="I6" s="4" t="s">
        <v>5</v>
      </c>
      <c r="J6" s="4" t="s">
        <v>6</v>
      </c>
      <c r="K6" s="4" t="s">
        <v>7</v>
      </c>
      <c r="L6" s="4" t="s">
        <v>8</v>
      </c>
      <c r="M6" s="4" t="s">
        <v>9</v>
      </c>
      <c r="N6" s="5" t="s">
        <v>10</v>
      </c>
      <c r="O6" s="5" t="s">
        <v>11</v>
      </c>
      <c r="P6" s="5" t="s">
        <v>12</v>
      </c>
      <c r="Q6" s="5" t="s">
        <v>13</v>
      </c>
      <c r="R6" s="5" t="s">
        <v>14</v>
      </c>
      <c r="S6" s="6" t="s">
        <v>15</v>
      </c>
      <c r="T6" s="6" t="s">
        <v>16</v>
      </c>
      <c r="U6" s="6" t="s">
        <v>17</v>
      </c>
      <c r="V6" s="6" t="s">
        <v>18</v>
      </c>
    </row>
    <row r="7" spans="1:57" ht="12">
      <c r="A7" s="59" t="s">
        <v>3</v>
      </c>
      <c r="B7" s="59"/>
      <c r="C7" s="59"/>
      <c r="D7" s="59"/>
      <c r="E7" s="60"/>
      <c r="F7" s="7"/>
      <c r="G7" s="8"/>
      <c r="H7" s="9">
        <v>7</v>
      </c>
      <c r="I7" s="9">
        <v>5</v>
      </c>
      <c r="J7" s="9">
        <v>5</v>
      </c>
      <c r="K7" s="9">
        <v>5</v>
      </c>
      <c r="L7" s="9">
        <v>3</v>
      </c>
      <c r="M7" s="9">
        <v>2</v>
      </c>
      <c r="N7" s="9">
        <v>5</v>
      </c>
      <c r="O7" s="9">
        <v>6</v>
      </c>
      <c r="P7" s="9">
        <v>8</v>
      </c>
      <c r="Q7" s="9">
        <v>10</v>
      </c>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row>
    <row r="8" spans="1:57" ht="12">
      <c r="A8" s="3"/>
      <c r="B8" s="3"/>
      <c r="C8" s="3"/>
      <c r="D8" s="3"/>
      <c r="E8" s="7"/>
      <c r="F8" s="7"/>
      <c r="G8" s="7"/>
      <c r="H8" s="9">
        <v>3</v>
      </c>
      <c r="I8" s="9">
        <v>7</v>
      </c>
      <c r="J8" s="9">
        <v>6</v>
      </c>
      <c r="K8" s="9">
        <v>8</v>
      </c>
      <c r="L8" s="9">
        <v>2</v>
      </c>
      <c r="M8" s="9">
        <v>1</v>
      </c>
      <c r="N8" s="9">
        <v>2</v>
      </c>
      <c r="O8" s="9">
        <v>1</v>
      </c>
      <c r="P8" s="9">
        <v>2</v>
      </c>
      <c r="Q8" s="9">
        <v>8</v>
      </c>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127" ht="12">
      <c r="A9" s="3"/>
      <c r="B9" s="3"/>
      <c r="C9" s="3"/>
      <c r="D9" s="3"/>
      <c r="E9" s="7"/>
      <c r="F9" s="7"/>
      <c r="G9" s="7"/>
      <c r="H9" s="45" t="s">
        <v>33</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row>
    <row r="10" spans="1:8" s="22" customFormat="1" ht="12">
      <c r="A10" s="32"/>
      <c r="B10" s="32"/>
      <c r="C10" s="32"/>
      <c r="D10" s="32"/>
      <c r="E10" s="35">
        <f>50-COUNTBLANK(H7:BE7)</f>
        <v>10</v>
      </c>
      <c r="F10" s="33"/>
      <c r="G10" s="33"/>
      <c r="H10" s="50">
        <f>IF(F11&lt;5,"You need more data!",IF(F11&lt;10,"Some more data might help",""))</f>
      </c>
    </row>
    <row r="11" spans="1:57" s="22" customFormat="1" ht="12">
      <c r="A11" s="32" t="s">
        <v>30</v>
      </c>
      <c r="B11" s="32"/>
      <c r="C11" s="32"/>
      <c r="D11" s="32"/>
      <c r="E11" s="35">
        <f>50-COUNTBLANK(H8:BE8)</f>
        <v>10</v>
      </c>
      <c r="F11" s="35">
        <f>50-COUNTBLANK(H11:BE11)</f>
        <v>10</v>
      </c>
      <c r="G11" s="33"/>
      <c r="H11" s="42">
        <f>IF(H7="","",H7-H8)</f>
        <v>4</v>
      </c>
      <c r="I11" s="42">
        <f aca="true" t="shared" si="0" ref="I11:BE11">IF(I7="","",I7-I8)</f>
        <v>-2</v>
      </c>
      <c r="J11" s="42">
        <f t="shared" si="0"/>
        <v>-1</v>
      </c>
      <c r="K11" s="42">
        <f t="shared" si="0"/>
        <v>-3</v>
      </c>
      <c r="L11" s="42">
        <f t="shared" si="0"/>
        <v>1</v>
      </c>
      <c r="M11" s="42">
        <f t="shared" si="0"/>
        <v>1</v>
      </c>
      <c r="N11" s="42">
        <f t="shared" si="0"/>
        <v>3</v>
      </c>
      <c r="O11" s="42">
        <f t="shared" si="0"/>
        <v>5</v>
      </c>
      <c r="P11" s="42">
        <f t="shared" si="0"/>
        <v>6</v>
      </c>
      <c r="Q11" s="42">
        <f t="shared" si="0"/>
        <v>2</v>
      </c>
      <c r="R11" s="42">
        <f t="shared" si="0"/>
      </c>
      <c r="S11" s="42">
        <f t="shared" si="0"/>
      </c>
      <c r="T11" s="42">
        <f t="shared" si="0"/>
      </c>
      <c r="U11" s="42">
        <f t="shared" si="0"/>
      </c>
      <c r="V11" s="42">
        <f t="shared" si="0"/>
      </c>
      <c r="W11" s="42">
        <f t="shared" si="0"/>
      </c>
      <c r="X11" s="42">
        <f t="shared" si="0"/>
      </c>
      <c r="Y11" s="42">
        <f t="shared" si="0"/>
      </c>
      <c r="Z11" s="42">
        <f t="shared" si="0"/>
      </c>
      <c r="AA11" s="42">
        <f t="shared" si="0"/>
      </c>
      <c r="AB11" s="42">
        <f t="shared" si="0"/>
      </c>
      <c r="AC11" s="42">
        <f t="shared" si="0"/>
      </c>
      <c r="AD11" s="42">
        <f t="shared" si="0"/>
      </c>
      <c r="AE11" s="42">
        <f t="shared" si="0"/>
      </c>
      <c r="AF11" s="42">
        <f t="shared" si="0"/>
      </c>
      <c r="AG11" s="42">
        <f t="shared" si="0"/>
      </c>
      <c r="AH11" s="42">
        <f t="shared" si="0"/>
      </c>
      <c r="AI11" s="42">
        <f t="shared" si="0"/>
      </c>
      <c r="AJ11" s="42">
        <f t="shared" si="0"/>
      </c>
      <c r="AK11" s="42">
        <f t="shared" si="0"/>
      </c>
      <c r="AL11" s="42">
        <f t="shared" si="0"/>
      </c>
      <c r="AM11" s="42">
        <f t="shared" si="0"/>
      </c>
      <c r="AN11" s="42">
        <f t="shared" si="0"/>
      </c>
      <c r="AO11" s="42">
        <f t="shared" si="0"/>
      </c>
      <c r="AP11" s="42">
        <f t="shared" si="0"/>
      </c>
      <c r="AQ11" s="42">
        <f t="shared" si="0"/>
      </c>
      <c r="AR11" s="42">
        <f t="shared" si="0"/>
      </c>
      <c r="AS11" s="42">
        <f t="shared" si="0"/>
      </c>
      <c r="AT11" s="42">
        <f t="shared" si="0"/>
      </c>
      <c r="AU11" s="42">
        <f t="shared" si="0"/>
      </c>
      <c r="AV11" s="42">
        <f t="shared" si="0"/>
      </c>
      <c r="AW11" s="42">
        <f t="shared" si="0"/>
      </c>
      <c r="AX11" s="42">
        <f t="shared" si="0"/>
      </c>
      <c r="AY11" s="42">
        <f t="shared" si="0"/>
      </c>
      <c r="AZ11" s="42">
        <f t="shared" si="0"/>
      </c>
      <c r="BA11" s="42">
        <f t="shared" si="0"/>
      </c>
      <c r="BB11" s="42">
        <f t="shared" si="0"/>
      </c>
      <c r="BC11" s="42">
        <f t="shared" si="0"/>
      </c>
      <c r="BD11" s="42">
        <f t="shared" si="0"/>
      </c>
      <c r="BE11" s="42">
        <f t="shared" si="0"/>
      </c>
    </row>
    <row r="12" spans="1:57" s="6" customFormat="1" ht="12" hidden="1">
      <c r="A12" s="43"/>
      <c r="B12" s="43"/>
      <c r="C12" s="43"/>
      <c r="D12" s="43"/>
      <c r="E12" s="35"/>
      <c r="F12" s="35"/>
      <c r="G12" s="35"/>
      <c r="H12" s="14">
        <f>IF(H11="","",IF(H11=0,"",ABS(H11)))</f>
        <v>4</v>
      </c>
      <c r="I12" s="14">
        <f aca="true" t="shared" si="1" ref="I12:N12">IF(I11="","",IF(I11=0,"",ABS(I11)))</f>
        <v>2</v>
      </c>
      <c r="J12" s="14">
        <f t="shared" si="1"/>
        <v>1</v>
      </c>
      <c r="K12" s="14">
        <f t="shared" si="1"/>
        <v>3</v>
      </c>
      <c r="L12" s="14">
        <f t="shared" si="1"/>
        <v>1</v>
      </c>
      <c r="M12" s="14">
        <f t="shared" si="1"/>
        <v>1</v>
      </c>
      <c r="N12" s="14">
        <f t="shared" si="1"/>
        <v>3</v>
      </c>
      <c r="O12" s="14">
        <f aca="true" t="shared" si="2" ref="O12:BE12">IF(O11="","",IF(O11=0,"",ABS(O11)))</f>
        <v>5</v>
      </c>
      <c r="P12" s="14">
        <f t="shared" si="2"/>
        <v>6</v>
      </c>
      <c r="Q12" s="14">
        <f t="shared" si="2"/>
        <v>2</v>
      </c>
      <c r="R12" s="14">
        <f t="shared" si="2"/>
      </c>
      <c r="S12" s="14">
        <f t="shared" si="2"/>
      </c>
      <c r="T12" s="14">
        <f t="shared" si="2"/>
      </c>
      <c r="U12" s="14">
        <f t="shared" si="2"/>
      </c>
      <c r="V12" s="14">
        <f t="shared" si="2"/>
      </c>
      <c r="W12" s="14">
        <f t="shared" si="2"/>
      </c>
      <c r="X12" s="14">
        <f t="shared" si="2"/>
      </c>
      <c r="Y12" s="14">
        <f t="shared" si="2"/>
      </c>
      <c r="Z12" s="14">
        <f t="shared" si="2"/>
      </c>
      <c r="AA12" s="14">
        <f t="shared" si="2"/>
      </c>
      <c r="AB12" s="14">
        <f t="shared" si="2"/>
      </c>
      <c r="AC12" s="14">
        <f t="shared" si="2"/>
      </c>
      <c r="AD12" s="14">
        <f t="shared" si="2"/>
      </c>
      <c r="AE12" s="14">
        <f t="shared" si="2"/>
      </c>
      <c r="AF12" s="14">
        <f t="shared" si="2"/>
      </c>
      <c r="AG12" s="14">
        <f t="shared" si="2"/>
      </c>
      <c r="AH12" s="14">
        <f t="shared" si="2"/>
      </c>
      <c r="AI12" s="14">
        <f t="shared" si="2"/>
      </c>
      <c r="AJ12" s="14">
        <f t="shared" si="2"/>
      </c>
      <c r="AK12" s="14">
        <f t="shared" si="2"/>
      </c>
      <c r="AL12" s="14">
        <f t="shared" si="2"/>
      </c>
      <c r="AM12" s="14">
        <f t="shared" si="2"/>
      </c>
      <c r="AN12" s="14">
        <f t="shared" si="2"/>
      </c>
      <c r="AO12" s="14">
        <f t="shared" si="2"/>
      </c>
      <c r="AP12" s="14">
        <f t="shared" si="2"/>
      </c>
      <c r="AQ12" s="14">
        <f t="shared" si="2"/>
      </c>
      <c r="AR12" s="14">
        <f t="shared" si="2"/>
      </c>
      <c r="AS12" s="14">
        <f t="shared" si="2"/>
      </c>
      <c r="AT12" s="14">
        <f t="shared" si="2"/>
      </c>
      <c r="AU12" s="14">
        <f t="shared" si="2"/>
      </c>
      <c r="AV12" s="14">
        <f t="shared" si="2"/>
      </c>
      <c r="AW12" s="14">
        <f t="shared" si="2"/>
      </c>
      <c r="AX12" s="14">
        <f t="shared" si="2"/>
      </c>
      <c r="AY12" s="14">
        <f t="shared" si="2"/>
      </c>
      <c r="AZ12" s="14">
        <f t="shared" si="2"/>
      </c>
      <c r="BA12" s="14">
        <f t="shared" si="2"/>
      </c>
      <c r="BB12" s="14">
        <f t="shared" si="2"/>
      </c>
      <c r="BC12" s="14">
        <f t="shared" si="2"/>
      </c>
      <c r="BD12" s="14">
        <f t="shared" si="2"/>
      </c>
      <c r="BE12" s="14">
        <f t="shared" si="2"/>
      </c>
    </row>
    <row r="13" spans="5:57" s="6" customFormat="1" ht="12" hidden="1">
      <c r="E13" s="35">
        <f>50-COUNTBLANK(H8:BE8)</f>
        <v>10</v>
      </c>
      <c r="F13" s="35"/>
      <c r="G13" s="35"/>
      <c r="H13" s="6">
        <f aca="true" t="shared" si="3" ref="H13:AM13">IF(H12="","",RANK(H12,$H12:$BE12))</f>
        <v>3</v>
      </c>
      <c r="I13" s="6">
        <f t="shared" si="3"/>
        <v>6</v>
      </c>
      <c r="J13" s="6">
        <f t="shared" si="3"/>
        <v>8</v>
      </c>
      <c r="K13" s="6">
        <f t="shared" si="3"/>
        <v>4</v>
      </c>
      <c r="L13" s="6">
        <f t="shared" si="3"/>
        <v>8</v>
      </c>
      <c r="M13" s="6">
        <f t="shared" si="3"/>
        <v>8</v>
      </c>
      <c r="N13" s="6">
        <f t="shared" si="3"/>
        <v>4</v>
      </c>
      <c r="O13" s="6">
        <f t="shared" si="3"/>
        <v>2</v>
      </c>
      <c r="P13" s="6">
        <f t="shared" si="3"/>
        <v>1</v>
      </c>
      <c r="Q13" s="6">
        <f t="shared" si="3"/>
        <v>6</v>
      </c>
      <c r="R13" s="6">
        <f t="shared" si="3"/>
      </c>
      <c r="S13" s="6">
        <f t="shared" si="3"/>
      </c>
      <c r="T13" s="6">
        <f t="shared" si="3"/>
      </c>
      <c r="U13" s="6">
        <f t="shared" si="3"/>
      </c>
      <c r="V13" s="6">
        <f t="shared" si="3"/>
      </c>
      <c r="W13" s="6">
        <f t="shared" si="3"/>
      </c>
      <c r="X13" s="6">
        <f t="shared" si="3"/>
      </c>
      <c r="Y13" s="6">
        <f t="shared" si="3"/>
      </c>
      <c r="Z13" s="6">
        <f t="shared" si="3"/>
      </c>
      <c r="AA13" s="6">
        <f t="shared" si="3"/>
      </c>
      <c r="AB13" s="6">
        <f t="shared" si="3"/>
      </c>
      <c r="AC13" s="6">
        <f t="shared" si="3"/>
      </c>
      <c r="AD13" s="6">
        <f t="shared" si="3"/>
      </c>
      <c r="AE13" s="6">
        <f t="shared" si="3"/>
      </c>
      <c r="AF13" s="6">
        <f t="shared" si="3"/>
      </c>
      <c r="AG13" s="6">
        <f t="shared" si="3"/>
      </c>
      <c r="AH13" s="6">
        <f t="shared" si="3"/>
      </c>
      <c r="AI13" s="6">
        <f t="shared" si="3"/>
      </c>
      <c r="AJ13" s="6">
        <f t="shared" si="3"/>
      </c>
      <c r="AK13" s="6">
        <f t="shared" si="3"/>
      </c>
      <c r="AL13" s="6">
        <f t="shared" si="3"/>
      </c>
      <c r="AM13" s="6">
        <f t="shared" si="3"/>
      </c>
      <c r="AN13" s="6">
        <f aca="true" t="shared" si="4" ref="AN13:BE13">IF(AN12="","",RANK(AN12,$H12:$BE12))</f>
      </c>
      <c r="AO13" s="6">
        <f t="shared" si="4"/>
      </c>
      <c r="AP13" s="6">
        <f t="shared" si="4"/>
      </c>
      <c r="AQ13" s="6">
        <f t="shared" si="4"/>
      </c>
      <c r="AR13" s="6">
        <f t="shared" si="4"/>
      </c>
      <c r="AS13" s="6">
        <f t="shared" si="4"/>
      </c>
      <c r="AT13" s="6">
        <f t="shared" si="4"/>
      </c>
      <c r="AU13" s="6">
        <f t="shared" si="4"/>
      </c>
      <c r="AV13" s="6">
        <f t="shared" si="4"/>
      </c>
      <c r="AW13" s="6">
        <f t="shared" si="4"/>
      </c>
      <c r="AX13" s="6">
        <f t="shared" si="4"/>
      </c>
      <c r="AY13" s="6">
        <f t="shared" si="4"/>
      </c>
      <c r="AZ13" s="6">
        <f t="shared" si="4"/>
      </c>
      <c r="BA13" s="6">
        <f t="shared" si="4"/>
      </c>
      <c r="BB13" s="6">
        <f t="shared" si="4"/>
      </c>
      <c r="BC13" s="6">
        <f t="shared" si="4"/>
      </c>
      <c r="BD13" s="6">
        <f t="shared" si="4"/>
      </c>
      <c r="BE13" s="6">
        <f t="shared" si="4"/>
      </c>
    </row>
    <row r="14" spans="5:57" s="6" customFormat="1" ht="8.25" customHeight="1">
      <c r="E14" s="35"/>
      <c r="F14" s="35"/>
      <c r="G14" s="35"/>
      <c r="H14" s="6">
        <f>IF(H12="","",COUNTIF($H12:$BE12,H12))</f>
        <v>1</v>
      </c>
      <c r="I14" s="6">
        <f aca="true" t="shared" si="5" ref="I14:BE14">IF(I12="","",COUNTIF($H12:$BE12,I12))</f>
        <v>2</v>
      </c>
      <c r="J14" s="6">
        <f t="shared" si="5"/>
        <v>3</v>
      </c>
      <c r="K14" s="6">
        <f t="shared" si="5"/>
        <v>2</v>
      </c>
      <c r="L14" s="6">
        <f t="shared" si="5"/>
        <v>3</v>
      </c>
      <c r="M14" s="6">
        <f t="shared" si="5"/>
        <v>3</v>
      </c>
      <c r="N14" s="6">
        <f t="shared" si="5"/>
        <v>2</v>
      </c>
      <c r="O14" s="6">
        <f t="shared" si="5"/>
        <v>1</v>
      </c>
      <c r="P14" s="6">
        <f t="shared" si="5"/>
        <v>1</v>
      </c>
      <c r="Q14" s="6">
        <f t="shared" si="5"/>
        <v>2</v>
      </c>
      <c r="R14" s="6">
        <f t="shared" si="5"/>
      </c>
      <c r="S14" s="6">
        <f t="shared" si="5"/>
      </c>
      <c r="T14" s="6">
        <f t="shared" si="5"/>
      </c>
      <c r="U14" s="6">
        <f t="shared" si="5"/>
      </c>
      <c r="V14" s="6">
        <f t="shared" si="5"/>
      </c>
      <c r="W14" s="6">
        <f t="shared" si="5"/>
      </c>
      <c r="X14" s="6">
        <f t="shared" si="5"/>
      </c>
      <c r="Y14" s="6">
        <f t="shared" si="5"/>
      </c>
      <c r="Z14" s="6">
        <f t="shared" si="5"/>
      </c>
      <c r="AA14" s="6">
        <f t="shared" si="5"/>
      </c>
      <c r="AB14" s="6">
        <f t="shared" si="5"/>
      </c>
      <c r="AC14" s="6">
        <f t="shared" si="5"/>
      </c>
      <c r="AD14" s="6">
        <f t="shared" si="5"/>
      </c>
      <c r="AE14" s="6">
        <f t="shared" si="5"/>
      </c>
      <c r="AF14" s="6">
        <f t="shared" si="5"/>
      </c>
      <c r="AG14" s="6">
        <f t="shared" si="5"/>
      </c>
      <c r="AH14" s="6">
        <f t="shared" si="5"/>
      </c>
      <c r="AI14" s="6">
        <f t="shared" si="5"/>
      </c>
      <c r="AJ14" s="6">
        <f t="shared" si="5"/>
      </c>
      <c r="AK14" s="6">
        <f t="shared" si="5"/>
      </c>
      <c r="AL14" s="6">
        <f t="shared" si="5"/>
      </c>
      <c r="AM14" s="6">
        <f t="shared" si="5"/>
      </c>
      <c r="AN14" s="6">
        <f t="shared" si="5"/>
      </c>
      <c r="AO14" s="6">
        <f t="shared" si="5"/>
      </c>
      <c r="AP14" s="6">
        <f t="shared" si="5"/>
      </c>
      <c r="AQ14" s="6">
        <f t="shared" si="5"/>
      </c>
      <c r="AR14" s="6">
        <f t="shared" si="5"/>
      </c>
      <c r="AS14" s="6">
        <f t="shared" si="5"/>
      </c>
      <c r="AT14" s="6">
        <f t="shared" si="5"/>
      </c>
      <c r="AU14" s="6">
        <f t="shared" si="5"/>
      </c>
      <c r="AV14" s="6">
        <f t="shared" si="5"/>
      </c>
      <c r="AW14" s="6">
        <f t="shared" si="5"/>
      </c>
      <c r="AX14" s="6">
        <f t="shared" si="5"/>
      </c>
      <c r="AY14" s="6">
        <f t="shared" si="5"/>
      </c>
      <c r="AZ14" s="6">
        <f t="shared" si="5"/>
      </c>
      <c r="BA14" s="6">
        <f t="shared" si="5"/>
      </c>
      <c r="BB14" s="6">
        <f t="shared" si="5"/>
      </c>
      <c r="BC14" s="6">
        <f t="shared" si="5"/>
      </c>
      <c r="BD14" s="6">
        <f t="shared" si="5"/>
      </c>
      <c r="BE14" s="6">
        <f t="shared" si="5"/>
      </c>
    </row>
    <row r="15" spans="1:57" s="22" customFormat="1" ht="12">
      <c r="A15" s="22" t="s">
        <v>31</v>
      </c>
      <c r="E15" s="35"/>
      <c r="F15" s="51"/>
      <c r="G15" s="33"/>
      <c r="H15" s="42">
        <f aca="true" t="shared" si="6" ref="H15:AM15">IF(H12="","",H13+0.5*(H14-1))</f>
        <v>3</v>
      </c>
      <c r="I15" s="42">
        <f t="shared" si="6"/>
        <v>6.5</v>
      </c>
      <c r="J15" s="42">
        <f t="shared" si="6"/>
        <v>9</v>
      </c>
      <c r="K15" s="42">
        <f t="shared" si="6"/>
        <v>4.5</v>
      </c>
      <c r="L15" s="42">
        <f t="shared" si="6"/>
        <v>9</v>
      </c>
      <c r="M15" s="42">
        <f t="shared" si="6"/>
        <v>9</v>
      </c>
      <c r="N15" s="42">
        <f t="shared" si="6"/>
        <v>4.5</v>
      </c>
      <c r="O15" s="42">
        <f t="shared" si="6"/>
        <v>2</v>
      </c>
      <c r="P15" s="42">
        <f t="shared" si="6"/>
        <v>1</v>
      </c>
      <c r="Q15" s="42">
        <f t="shared" si="6"/>
        <v>6.5</v>
      </c>
      <c r="R15" s="42">
        <f t="shared" si="6"/>
      </c>
      <c r="S15" s="42">
        <f t="shared" si="6"/>
      </c>
      <c r="T15" s="42">
        <f t="shared" si="6"/>
      </c>
      <c r="U15" s="42">
        <f t="shared" si="6"/>
      </c>
      <c r="V15" s="42">
        <f t="shared" si="6"/>
      </c>
      <c r="W15" s="42">
        <f t="shared" si="6"/>
      </c>
      <c r="X15" s="42">
        <f t="shared" si="6"/>
      </c>
      <c r="Y15" s="42">
        <f t="shared" si="6"/>
      </c>
      <c r="Z15" s="42">
        <f t="shared" si="6"/>
      </c>
      <c r="AA15" s="42">
        <f t="shared" si="6"/>
      </c>
      <c r="AB15" s="42">
        <f t="shared" si="6"/>
      </c>
      <c r="AC15" s="42">
        <f t="shared" si="6"/>
      </c>
      <c r="AD15" s="42">
        <f t="shared" si="6"/>
      </c>
      <c r="AE15" s="42">
        <f t="shared" si="6"/>
      </c>
      <c r="AF15" s="42">
        <f t="shared" si="6"/>
      </c>
      <c r="AG15" s="42">
        <f t="shared" si="6"/>
      </c>
      <c r="AH15" s="42">
        <f t="shared" si="6"/>
      </c>
      <c r="AI15" s="42">
        <f t="shared" si="6"/>
      </c>
      <c r="AJ15" s="42">
        <f t="shared" si="6"/>
      </c>
      <c r="AK15" s="42">
        <f t="shared" si="6"/>
      </c>
      <c r="AL15" s="42">
        <f t="shared" si="6"/>
      </c>
      <c r="AM15" s="42">
        <f t="shared" si="6"/>
      </c>
      <c r="AN15" s="42">
        <f aca="true" t="shared" si="7" ref="AN15:BE15">IF(AN12="","",AN13+0.5*(AN14-1))</f>
      </c>
      <c r="AO15" s="42">
        <f t="shared" si="7"/>
      </c>
      <c r="AP15" s="42">
        <f t="shared" si="7"/>
      </c>
      <c r="AQ15" s="42">
        <f t="shared" si="7"/>
      </c>
      <c r="AR15" s="42">
        <f t="shared" si="7"/>
      </c>
      <c r="AS15" s="42">
        <f t="shared" si="7"/>
      </c>
      <c r="AT15" s="42">
        <f t="shared" si="7"/>
      </c>
      <c r="AU15" s="42">
        <f t="shared" si="7"/>
      </c>
      <c r="AV15" s="42">
        <f t="shared" si="7"/>
      </c>
      <c r="AW15" s="42">
        <f t="shared" si="7"/>
      </c>
      <c r="AX15" s="42">
        <f t="shared" si="7"/>
      </c>
      <c r="AY15" s="42">
        <f t="shared" si="7"/>
      </c>
      <c r="AZ15" s="42">
        <f t="shared" si="7"/>
      </c>
      <c r="BA15" s="42">
        <f t="shared" si="7"/>
      </c>
      <c r="BB15" s="42">
        <f t="shared" si="7"/>
      </c>
      <c r="BC15" s="42">
        <f t="shared" si="7"/>
      </c>
      <c r="BD15" s="42">
        <f t="shared" si="7"/>
      </c>
      <c r="BE15" s="42">
        <f t="shared" si="7"/>
      </c>
    </row>
    <row r="16" spans="5:57" s="22" customFormat="1" ht="8.25" customHeight="1">
      <c r="E16" s="35"/>
      <c r="F16" s="33"/>
      <c r="G16" s="33"/>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row>
    <row r="17" spans="5:21" s="22" customFormat="1" ht="49.5" customHeight="1">
      <c r="E17" s="33"/>
      <c r="F17" s="33"/>
      <c r="G17" s="33"/>
      <c r="H17" s="55" t="s">
        <v>32</v>
      </c>
      <c r="I17" s="55"/>
      <c r="J17" s="55"/>
      <c r="K17" s="55"/>
      <c r="L17" s="55"/>
      <c r="M17" s="55"/>
      <c r="N17" s="55"/>
      <c r="O17" s="55"/>
      <c r="P17" s="55"/>
      <c r="Q17" s="55"/>
      <c r="R17" s="61"/>
      <c r="S17" s="61"/>
      <c r="T17" s="61"/>
      <c r="U17" s="61"/>
    </row>
    <row r="18" spans="5:7" s="22" customFormat="1" ht="12" customHeight="1">
      <c r="E18" s="33"/>
      <c r="F18" s="33"/>
      <c r="G18" s="33"/>
    </row>
    <row r="19" spans="1:22" s="11" customFormat="1" ht="12.75" customHeight="1">
      <c r="A19" s="11" t="str">
        <f>CONCATENATE("You are working with ",F11," pairs")</f>
        <v>You are working with 10 pairs</v>
      </c>
      <c r="E19" s="12"/>
      <c r="F19" s="51"/>
      <c r="G19" s="12"/>
      <c r="H19" s="46" t="s">
        <v>34</v>
      </c>
      <c r="I19" s="46"/>
      <c r="J19" s="46"/>
      <c r="K19" s="46"/>
      <c r="L19" s="46"/>
      <c r="M19" s="46"/>
      <c r="N19" s="46"/>
      <c r="O19" s="46"/>
      <c r="P19" s="46"/>
      <c r="Q19" s="46"/>
      <c r="R19" s="47"/>
      <c r="S19" s="47"/>
      <c r="T19" s="47"/>
      <c r="U19" s="47"/>
      <c r="V19" s="47"/>
    </row>
    <row r="20" spans="5:22" s="11" customFormat="1" ht="12.75" customHeight="1">
      <c r="E20" s="12"/>
      <c r="F20" s="12"/>
      <c r="G20" s="12"/>
      <c r="H20" s="57"/>
      <c r="I20" s="57"/>
      <c r="J20" s="57"/>
      <c r="K20" s="57"/>
      <c r="L20" s="57"/>
      <c r="M20" s="57"/>
      <c r="N20" s="57"/>
      <c r="O20" s="57"/>
      <c r="P20" s="57"/>
      <c r="Q20" s="58"/>
      <c r="R20" s="58"/>
      <c r="S20" s="58"/>
      <c r="T20" s="58"/>
      <c r="U20" s="58"/>
      <c r="V20" s="13"/>
    </row>
    <row r="21" spans="8:22" s="6" customFormat="1" ht="6.75" customHeight="1">
      <c r="H21" s="14"/>
      <c r="I21" s="14"/>
      <c r="J21" s="14"/>
      <c r="K21" s="14"/>
      <c r="L21" s="14"/>
      <c r="M21" s="14"/>
      <c r="N21" s="14"/>
      <c r="O21" s="14"/>
      <c r="P21" s="14"/>
      <c r="Q21" s="14"/>
      <c r="R21" s="14"/>
      <c r="S21" s="14"/>
      <c r="T21" s="14"/>
      <c r="U21" s="14"/>
      <c r="V21" s="14"/>
    </row>
    <row r="22" spans="8:17" ht="15.75" customHeight="1">
      <c r="H22" s="13"/>
      <c r="I22" s="13"/>
      <c r="J22" s="14" t="s">
        <v>19</v>
      </c>
      <c r="K22" s="13"/>
      <c r="L22" s="13"/>
      <c r="M22" s="13"/>
      <c r="N22" s="13"/>
      <c r="O22" s="13"/>
      <c r="P22" s="13"/>
      <c r="Q22" s="13"/>
    </row>
    <row r="23" spans="1:17" ht="13.5" customHeight="1">
      <c r="A23" s="2" t="s">
        <v>35</v>
      </c>
      <c r="F23" s="10"/>
      <c r="H23" s="2" t="s">
        <v>38</v>
      </c>
      <c r="I23" s="36">
        <f>SUMIF(H11:BE11,"&gt;0",H15:BE15)</f>
        <v>35</v>
      </c>
      <c r="J23" s="37"/>
      <c r="K23" s="48" t="s">
        <v>36</v>
      </c>
      <c r="L23" s="13"/>
      <c r="M23" s="13"/>
      <c r="N23" s="13"/>
      <c r="O23" s="13"/>
      <c r="P23" s="13"/>
      <c r="Q23" s="13"/>
    </row>
    <row r="24" spans="8:17" ht="13.5" customHeight="1">
      <c r="H24" s="2" t="s">
        <v>39</v>
      </c>
      <c r="I24" s="36">
        <f>SUMIF(H11:BE11,"&lt;0",H15:BE15)</f>
        <v>20</v>
      </c>
      <c r="J24" s="14"/>
      <c r="K24" s="48" t="s">
        <v>37</v>
      </c>
      <c r="L24" s="13"/>
      <c r="M24" s="13"/>
      <c r="N24" s="13"/>
      <c r="O24" s="13"/>
      <c r="P24" s="13"/>
      <c r="Q24" s="13"/>
    </row>
    <row r="25" spans="8:17" ht="14.25" customHeight="1">
      <c r="H25" s="13"/>
      <c r="I25" s="13"/>
      <c r="J25" s="14"/>
      <c r="K25" s="13"/>
      <c r="L25" s="13"/>
      <c r="M25" s="13"/>
      <c r="N25" s="13"/>
      <c r="O25" s="13"/>
      <c r="P25" s="13"/>
      <c r="Q25" s="13"/>
    </row>
    <row r="26" spans="8:10" ht="12">
      <c r="H26" s="15"/>
      <c r="J26" s="38"/>
    </row>
    <row r="27" ht="8.25" customHeight="1">
      <c r="H27" s="15"/>
    </row>
    <row r="28" spans="1:8" ht="12">
      <c r="A28" s="2" t="s">
        <v>40</v>
      </c>
      <c r="F28" s="10"/>
      <c r="H28" s="25">
        <f>MIN(I23:I24)</f>
        <v>20</v>
      </c>
    </row>
    <row r="29" spans="6:8" ht="12">
      <c r="F29" s="16"/>
      <c r="H29" s="15" t="s">
        <v>20</v>
      </c>
    </row>
    <row r="30" ht="6" customHeight="1">
      <c r="H30" s="15"/>
    </row>
    <row r="31" spans="1:9" ht="8.25" customHeight="1">
      <c r="A31" s="3"/>
      <c r="B31" s="3"/>
      <c r="C31" s="3"/>
      <c r="D31" s="3"/>
      <c r="E31" s="7"/>
      <c r="F31" s="7"/>
      <c r="G31" s="7"/>
      <c r="H31" s="17"/>
      <c r="I31" s="18"/>
    </row>
    <row r="32" spans="1:19" ht="12">
      <c r="A32" s="32" t="s">
        <v>25</v>
      </c>
      <c r="B32" s="32"/>
      <c r="C32" s="32"/>
      <c r="D32" s="32"/>
      <c r="E32" s="39"/>
      <c r="F32" s="22"/>
      <c r="G32" s="39"/>
      <c r="H32" s="17"/>
      <c r="I32" s="22"/>
      <c r="J32" s="22"/>
      <c r="K32" s="22"/>
      <c r="L32" s="22"/>
      <c r="M32" s="22"/>
      <c r="N32" s="22"/>
      <c r="O32" s="22"/>
      <c r="P32" s="22"/>
      <c r="Q32" s="22"/>
      <c r="R32" s="22"/>
      <c r="S32" s="22"/>
    </row>
    <row r="33" spans="1:19" ht="12">
      <c r="A33" s="32" t="s">
        <v>26</v>
      </c>
      <c r="B33" s="32"/>
      <c r="C33" s="32"/>
      <c r="D33" s="32"/>
      <c r="E33" s="39"/>
      <c r="F33" s="40"/>
      <c r="G33" s="39"/>
      <c r="H33" s="41">
        <v>2</v>
      </c>
      <c r="I33" s="22"/>
      <c r="J33" s="55" t="s">
        <v>27</v>
      </c>
      <c r="K33" s="55"/>
      <c r="L33" s="55"/>
      <c r="M33" s="55"/>
      <c r="N33" s="55"/>
      <c r="O33" s="55"/>
      <c r="P33" s="55"/>
      <c r="Q33" s="55"/>
      <c r="R33" s="56"/>
      <c r="S33" s="56"/>
    </row>
    <row r="34" spans="1:19" ht="12">
      <c r="A34" s="32"/>
      <c r="B34" s="32"/>
      <c r="C34" s="32"/>
      <c r="D34" s="32"/>
      <c r="E34" s="39"/>
      <c r="F34" s="39"/>
      <c r="G34" s="39"/>
      <c r="H34" s="17"/>
      <c r="I34" s="22"/>
      <c r="J34" s="55"/>
      <c r="K34" s="55"/>
      <c r="L34" s="55"/>
      <c r="M34" s="55"/>
      <c r="N34" s="55"/>
      <c r="O34" s="55"/>
      <c r="P34" s="55"/>
      <c r="Q34" s="55"/>
      <c r="R34" s="56"/>
      <c r="S34" s="56"/>
    </row>
    <row r="35" spans="1:19" ht="12.75" customHeight="1">
      <c r="A35" s="32"/>
      <c r="B35" s="32"/>
      <c r="C35" s="32"/>
      <c r="D35" s="32"/>
      <c r="E35" s="39"/>
      <c r="F35" s="39"/>
      <c r="G35" s="39"/>
      <c r="H35" s="17"/>
      <c r="I35" s="22"/>
      <c r="J35" s="55"/>
      <c r="K35" s="55"/>
      <c r="L35" s="55"/>
      <c r="M35" s="55"/>
      <c r="N35" s="55"/>
      <c r="O35" s="55"/>
      <c r="P35" s="55"/>
      <c r="Q35" s="55"/>
      <c r="R35" s="56"/>
      <c r="S35" s="56"/>
    </row>
    <row r="36" spans="1:19" ht="12.75" customHeight="1">
      <c r="A36" s="32" t="str">
        <f>IF(H33=1,"You are carrying out a 1-tailed test",IF(H33=2,"You are carrying out a 2-tailed test","Type 1 or 2 in the blue box!"))</f>
        <v>You are carrying out a 2-tailed test</v>
      </c>
      <c r="B36" s="22"/>
      <c r="C36" s="22"/>
      <c r="D36" s="22"/>
      <c r="E36" s="22"/>
      <c r="F36" s="22"/>
      <c r="G36" s="22"/>
      <c r="H36" s="17"/>
      <c r="I36" s="22"/>
      <c r="J36" s="31"/>
      <c r="K36" s="31"/>
      <c r="L36" s="31"/>
      <c r="M36" s="31"/>
      <c r="N36" s="31"/>
      <c r="O36" s="31"/>
      <c r="P36" s="31"/>
      <c r="Q36" s="22"/>
      <c r="R36" s="22"/>
      <c r="S36" s="22"/>
    </row>
    <row r="37" spans="1:19" ht="12.75" customHeight="1">
      <c r="A37" s="32"/>
      <c r="B37" s="22"/>
      <c r="C37" s="22"/>
      <c r="D37" s="22"/>
      <c r="E37" s="22"/>
      <c r="F37" s="22"/>
      <c r="G37" s="22"/>
      <c r="H37" s="17"/>
      <c r="I37" s="22"/>
      <c r="J37" s="31"/>
      <c r="K37" s="31"/>
      <c r="L37" s="31"/>
      <c r="M37" s="31"/>
      <c r="N37" s="31"/>
      <c r="O37" s="31"/>
      <c r="P37" s="31"/>
      <c r="Q37" s="22"/>
      <c r="R37" s="22"/>
      <c r="S37" s="22"/>
    </row>
    <row r="38" spans="1:14" ht="12">
      <c r="A38" s="59" t="s">
        <v>0</v>
      </c>
      <c r="B38" s="59"/>
      <c r="C38" s="59"/>
      <c r="E38" s="3"/>
      <c r="F38" s="10"/>
      <c r="G38" s="3"/>
      <c r="H38" s="19">
        <v>0.05</v>
      </c>
      <c r="I38" s="20">
        <f>IF(H33=1,LOOKUP(F11,A51:A96,B51:B96),IF(H33=2,LOOKUP(F11,A51:A96,C51:C96),""))</f>
        <v>8</v>
      </c>
      <c r="J38" s="19">
        <v>0.01</v>
      </c>
      <c r="K38" s="20">
        <f>IF(H33=1,LOOKUP(F11,A51:A96,D51:D96),IF(H33=2,LOOKUP(F11,A51:A96,E51:E96),""))</f>
        <v>3</v>
      </c>
      <c r="L38" s="49">
        <f>IF(I38="N/A","The N/A means there is no tables value for this amount of data and significance level",IF(K38="N/A","The N/A means there is no tables value for this amount of data and significance level",""))</f>
      </c>
      <c r="M38" s="20"/>
      <c r="N38" s="21"/>
    </row>
    <row r="39" spans="1:14" ht="5.25" customHeight="1">
      <c r="A39" s="3"/>
      <c r="B39" s="3"/>
      <c r="C39" s="3"/>
      <c r="E39" s="3"/>
      <c r="F39" s="16"/>
      <c r="G39" s="3"/>
      <c r="H39" s="19"/>
      <c r="I39" s="20"/>
      <c r="J39" s="19"/>
      <c r="K39" s="20"/>
      <c r="L39" s="19"/>
      <c r="M39" s="20"/>
      <c r="N39" s="21"/>
    </row>
    <row r="40" spans="1:19" ht="24.75" customHeight="1">
      <c r="A40" s="3"/>
      <c r="B40" s="3"/>
      <c r="C40" s="3"/>
      <c r="E40" s="3"/>
      <c r="F40" s="3"/>
      <c r="G40" s="3"/>
      <c r="H40" s="66" t="str">
        <f>CONCATENATE("There is a 5% chance of getting below ",I38," if there was really no difference between the categories - similarly, there's a 1% chance of getting below ",K38)</f>
        <v>There is a 5% chance of getting below 8 if there was really no difference between the categories - similarly, there's a 1% chance of getting below 3</v>
      </c>
      <c r="I40" s="67"/>
      <c r="J40" s="67"/>
      <c r="K40" s="67"/>
      <c r="L40" s="67"/>
      <c r="M40" s="67"/>
      <c r="N40" s="67"/>
      <c r="O40" s="67"/>
      <c r="P40" s="67"/>
      <c r="Q40" s="67"/>
      <c r="R40" s="67"/>
      <c r="S40" s="67"/>
    </row>
    <row r="41" spans="8:14" ht="9" customHeight="1">
      <c r="H41" s="21"/>
      <c r="K41" s="21"/>
      <c r="N41" s="21"/>
    </row>
    <row r="42" ht="5.25" customHeight="1"/>
    <row r="43" spans="1:8" ht="12">
      <c r="A43" s="59" t="s">
        <v>1</v>
      </c>
      <c r="B43" s="59"/>
      <c r="C43" s="59"/>
      <c r="D43" s="59"/>
      <c r="E43" s="59"/>
      <c r="F43" s="10"/>
      <c r="G43" s="3"/>
      <c r="H43" s="2" t="str">
        <f>IF(H28&gt;I38,"You must accept the null hypothesis",IF(H28&gt;K38,"Your result is significant at the 5% level","Your result is significant at the 1% level"))</f>
        <v>You must accept the null hypothesis</v>
      </c>
    </row>
    <row r="44" spans="8:19" s="6" customFormat="1" ht="36" customHeight="1">
      <c r="H44" s="63" t="s">
        <v>42</v>
      </c>
      <c r="I44" s="63"/>
      <c r="J44" s="63"/>
      <c r="K44" s="63"/>
      <c r="L44" s="63"/>
      <c r="M44" s="63"/>
      <c r="N44" s="63"/>
      <c r="O44" s="63"/>
      <c r="P44" s="64"/>
      <c r="Q44" s="64"/>
      <c r="R44" s="64"/>
      <c r="S44" s="54"/>
    </row>
    <row r="45" spans="8:19" s="22" customFormat="1" ht="12" customHeight="1" hidden="1">
      <c r="H45" s="63"/>
      <c r="I45" s="63"/>
      <c r="J45" s="63"/>
      <c r="K45" s="63"/>
      <c r="L45" s="63"/>
      <c r="M45" s="63"/>
      <c r="N45" s="63"/>
      <c r="O45" s="63"/>
      <c r="P45" s="65"/>
      <c r="Q45" s="65"/>
      <c r="R45" s="65"/>
      <c r="S45" s="54"/>
    </row>
    <row r="46" s="23" customFormat="1" ht="12" hidden="1"/>
    <row r="47" spans="1:8" s="24" customFormat="1" ht="12" customHeight="1">
      <c r="A47" s="62" t="s">
        <v>22</v>
      </c>
      <c r="B47" s="54"/>
      <c r="H47" s="23">
        <f>IF(MIN(E10:E13)&lt;5,"You do not have enough data!","")</f>
      </c>
    </row>
    <row r="48" spans="1:2" s="22" customFormat="1" ht="12" customHeight="1">
      <c r="A48" s="34"/>
      <c r="B48" s="34"/>
    </row>
    <row r="49" s="22" customFormat="1" ht="12"/>
    <row r="50" spans="2:5" s="22" customFormat="1" ht="12" hidden="1">
      <c r="B50" s="22">
        <v>0.05</v>
      </c>
      <c r="C50" s="22">
        <v>0.025</v>
      </c>
      <c r="D50" s="22">
        <v>0.01</v>
      </c>
      <c r="E50" s="22">
        <v>0.005</v>
      </c>
    </row>
    <row r="51" spans="1:5" s="22" customFormat="1" ht="12" hidden="1">
      <c r="A51" s="22">
        <v>5</v>
      </c>
      <c r="B51" s="22">
        <v>1</v>
      </c>
      <c r="C51" s="22" t="s">
        <v>41</v>
      </c>
      <c r="D51" s="22" t="s">
        <v>41</v>
      </c>
      <c r="E51" s="22" t="s">
        <v>41</v>
      </c>
    </row>
    <row r="52" spans="1:5" s="22" customFormat="1" ht="12" hidden="1">
      <c r="A52" s="22">
        <f>A51+1</f>
        <v>6</v>
      </c>
      <c r="B52" s="22">
        <v>2</v>
      </c>
      <c r="C52" s="22">
        <v>1</v>
      </c>
      <c r="D52" s="22" t="s">
        <v>41</v>
      </c>
      <c r="E52" s="22" t="s">
        <v>41</v>
      </c>
    </row>
    <row r="53" spans="1:5" s="22" customFormat="1" ht="12" hidden="1">
      <c r="A53" s="22">
        <f aca="true" t="shared" si="8" ref="A53:A96">A52+1</f>
        <v>7</v>
      </c>
      <c r="B53" s="22">
        <v>4</v>
      </c>
      <c r="C53" s="22">
        <v>2</v>
      </c>
      <c r="D53" s="22">
        <v>0</v>
      </c>
      <c r="E53" s="22" t="s">
        <v>41</v>
      </c>
    </row>
    <row r="54" spans="1:5" s="22" customFormat="1" ht="12" hidden="1">
      <c r="A54" s="22">
        <f t="shared" si="8"/>
        <v>8</v>
      </c>
      <c r="B54" s="22">
        <v>6</v>
      </c>
      <c r="C54" s="22">
        <v>4</v>
      </c>
      <c r="D54" s="22">
        <v>2</v>
      </c>
      <c r="E54" s="22">
        <v>0</v>
      </c>
    </row>
    <row r="55" spans="1:5" s="22" customFormat="1" ht="12" hidden="1">
      <c r="A55" s="22">
        <f t="shared" si="8"/>
        <v>9</v>
      </c>
      <c r="B55" s="22">
        <v>8</v>
      </c>
      <c r="C55" s="22">
        <v>6</v>
      </c>
      <c r="D55" s="22">
        <v>3</v>
      </c>
      <c r="E55" s="22">
        <v>2</v>
      </c>
    </row>
    <row r="56" spans="1:5" s="22" customFormat="1" ht="12" hidden="1">
      <c r="A56" s="22">
        <f t="shared" si="8"/>
        <v>10</v>
      </c>
      <c r="B56" s="22">
        <v>11</v>
      </c>
      <c r="C56" s="22">
        <v>8</v>
      </c>
      <c r="D56" s="22">
        <v>5</v>
      </c>
      <c r="E56" s="22">
        <v>3</v>
      </c>
    </row>
    <row r="57" spans="1:5" s="22" customFormat="1" ht="12" hidden="1">
      <c r="A57" s="22">
        <f t="shared" si="8"/>
        <v>11</v>
      </c>
      <c r="B57" s="22">
        <v>14</v>
      </c>
      <c r="C57" s="22">
        <v>11</v>
      </c>
      <c r="D57" s="22">
        <v>7</v>
      </c>
      <c r="E57" s="22">
        <v>5</v>
      </c>
    </row>
    <row r="58" spans="1:5" s="22" customFormat="1" ht="12" hidden="1">
      <c r="A58" s="22">
        <f t="shared" si="8"/>
        <v>12</v>
      </c>
      <c r="B58" s="22">
        <v>17</v>
      </c>
      <c r="C58" s="22">
        <v>14</v>
      </c>
      <c r="D58" s="22">
        <v>10</v>
      </c>
      <c r="E58" s="22">
        <v>7</v>
      </c>
    </row>
    <row r="59" spans="1:5" s="22" customFormat="1" ht="12" hidden="1">
      <c r="A59" s="22">
        <f t="shared" si="8"/>
        <v>13</v>
      </c>
      <c r="B59" s="22">
        <v>21</v>
      </c>
      <c r="C59" s="22">
        <v>17</v>
      </c>
      <c r="D59" s="22">
        <v>13</v>
      </c>
      <c r="E59" s="22">
        <v>10</v>
      </c>
    </row>
    <row r="60" spans="1:5" s="22" customFormat="1" ht="12" hidden="1">
      <c r="A60" s="22">
        <f t="shared" si="8"/>
        <v>14</v>
      </c>
      <c r="B60" s="22">
        <v>26</v>
      </c>
      <c r="C60" s="22">
        <v>21</v>
      </c>
      <c r="D60" s="22">
        <v>16</v>
      </c>
      <c r="E60" s="22">
        <v>13</v>
      </c>
    </row>
    <row r="61" spans="1:5" s="22" customFormat="1" ht="12" hidden="1">
      <c r="A61" s="22">
        <f t="shared" si="8"/>
        <v>15</v>
      </c>
      <c r="B61" s="22">
        <v>30</v>
      </c>
      <c r="C61" s="22">
        <v>25</v>
      </c>
      <c r="D61" s="22">
        <v>20</v>
      </c>
      <c r="E61" s="22">
        <v>16</v>
      </c>
    </row>
    <row r="62" spans="1:5" s="22" customFormat="1" ht="12" hidden="1">
      <c r="A62" s="22">
        <f t="shared" si="8"/>
        <v>16</v>
      </c>
      <c r="B62" s="22">
        <v>36</v>
      </c>
      <c r="C62" s="22">
        <v>30</v>
      </c>
      <c r="D62" s="22">
        <v>24</v>
      </c>
      <c r="E62" s="22">
        <v>20</v>
      </c>
    </row>
    <row r="63" spans="1:5" s="22" customFormat="1" ht="12" hidden="1">
      <c r="A63" s="22">
        <f t="shared" si="8"/>
        <v>17</v>
      </c>
      <c r="B63" s="22">
        <v>41</v>
      </c>
      <c r="C63" s="22">
        <v>35</v>
      </c>
      <c r="D63" s="22">
        <v>28</v>
      </c>
      <c r="E63" s="22">
        <v>23</v>
      </c>
    </row>
    <row r="64" spans="1:5" s="22" customFormat="1" ht="12" hidden="1">
      <c r="A64" s="22">
        <f t="shared" si="8"/>
        <v>18</v>
      </c>
      <c r="B64" s="22">
        <v>47</v>
      </c>
      <c r="C64" s="22">
        <v>40</v>
      </c>
      <c r="D64" s="22">
        <v>33</v>
      </c>
      <c r="E64" s="22">
        <v>28</v>
      </c>
    </row>
    <row r="65" spans="1:5" s="22" customFormat="1" ht="12" hidden="1">
      <c r="A65" s="22">
        <f t="shared" si="8"/>
        <v>19</v>
      </c>
      <c r="B65" s="22">
        <v>54</v>
      </c>
      <c r="C65" s="22">
        <v>46</v>
      </c>
      <c r="D65" s="22">
        <v>38</v>
      </c>
      <c r="E65" s="22">
        <v>32</v>
      </c>
    </row>
    <row r="66" spans="1:5" s="22" customFormat="1" ht="12" hidden="1">
      <c r="A66" s="22">
        <f t="shared" si="8"/>
        <v>20</v>
      </c>
      <c r="B66" s="22">
        <v>60</v>
      </c>
      <c r="C66" s="22">
        <v>52</v>
      </c>
      <c r="D66" s="22">
        <v>43</v>
      </c>
      <c r="E66" s="22">
        <v>38</v>
      </c>
    </row>
    <row r="67" spans="1:5" s="22" customFormat="1" ht="12" hidden="1">
      <c r="A67" s="22">
        <f t="shared" si="8"/>
        <v>21</v>
      </c>
      <c r="B67" s="22">
        <v>68</v>
      </c>
      <c r="C67" s="22">
        <v>59</v>
      </c>
      <c r="D67" s="22">
        <v>49</v>
      </c>
      <c r="E67" s="22">
        <v>43</v>
      </c>
    </row>
    <row r="68" spans="1:5" s="22" customFormat="1" ht="12" hidden="1">
      <c r="A68" s="22">
        <f t="shared" si="8"/>
        <v>22</v>
      </c>
      <c r="B68" s="22">
        <v>75</v>
      </c>
      <c r="C68" s="22">
        <v>66</v>
      </c>
      <c r="D68" s="22">
        <v>56</v>
      </c>
      <c r="E68" s="22">
        <v>49</v>
      </c>
    </row>
    <row r="69" spans="1:5" s="22" customFormat="1" ht="12" hidden="1">
      <c r="A69" s="22">
        <f t="shared" si="8"/>
        <v>23</v>
      </c>
      <c r="B69" s="22">
        <v>83</v>
      </c>
      <c r="C69" s="22">
        <v>73</v>
      </c>
      <c r="D69" s="22">
        <v>62</v>
      </c>
      <c r="E69" s="22">
        <v>55</v>
      </c>
    </row>
    <row r="70" spans="1:5" s="22" customFormat="1" ht="12" hidden="1">
      <c r="A70" s="22">
        <f t="shared" si="8"/>
        <v>24</v>
      </c>
      <c r="B70" s="22">
        <v>92</v>
      </c>
      <c r="C70" s="22">
        <v>81</v>
      </c>
      <c r="D70" s="22">
        <v>69</v>
      </c>
      <c r="E70" s="22">
        <v>61</v>
      </c>
    </row>
    <row r="71" spans="1:5" s="22" customFormat="1" ht="12" hidden="1">
      <c r="A71" s="22">
        <f t="shared" si="8"/>
        <v>25</v>
      </c>
      <c r="B71" s="22">
        <v>101</v>
      </c>
      <c r="C71" s="22">
        <v>90</v>
      </c>
      <c r="D71" s="22">
        <v>77</v>
      </c>
      <c r="E71" s="22">
        <v>68</v>
      </c>
    </row>
    <row r="72" spans="1:5" s="22" customFormat="1" ht="12" hidden="1">
      <c r="A72" s="22">
        <f t="shared" si="8"/>
        <v>26</v>
      </c>
      <c r="B72" s="22">
        <v>110</v>
      </c>
      <c r="C72" s="22">
        <v>98</v>
      </c>
      <c r="D72" s="22">
        <v>85</v>
      </c>
      <c r="E72" s="22">
        <v>76</v>
      </c>
    </row>
    <row r="73" spans="1:5" s="22" customFormat="1" ht="12" hidden="1">
      <c r="A73" s="22">
        <f t="shared" si="8"/>
        <v>27</v>
      </c>
      <c r="B73" s="22">
        <v>120</v>
      </c>
      <c r="C73" s="22">
        <v>107</v>
      </c>
      <c r="D73" s="22">
        <v>93</v>
      </c>
      <c r="E73" s="22">
        <v>84</v>
      </c>
    </row>
    <row r="74" spans="1:5" s="22" customFormat="1" ht="12" hidden="1">
      <c r="A74" s="22">
        <f t="shared" si="8"/>
        <v>28</v>
      </c>
      <c r="B74" s="22">
        <v>130</v>
      </c>
      <c r="C74" s="22">
        <v>117</v>
      </c>
      <c r="D74" s="22">
        <v>102</v>
      </c>
      <c r="E74" s="22">
        <v>92</v>
      </c>
    </row>
    <row r="75" spans="1:5" s="22" customFormat="1" ht="12" hidden="1">
      <c r="A75" s="22">
        <f t="shared" si="8"/>
        <v>29</v>
      </c>
      <c r="B75" s="22">
        <v>141</v>
      </c>
      <c r="C75" s="22">
        <v>127</v>
      </c>
      <c r="D75" s="22">
        <v>111</v>
      </c>
      <c r="E75" s="22">
        <v>100</v>
      </c>
    </row>
    <row r="76" spans="1:5" s="22" customFormat="1" ht="12" hidden="1">
      <c r="A76" s="22">
        <f t="shared" si="8"/>
        <v>30</v>
      </c>
      <c r="B76" s="22">
        <v>152</v>
      </c>
      <c r="C76" s="22">
        <v>137</v>
      </c>
      <c r="D76" s="22">
        <v>120</v>
      </c>
      <c r="E76" s="22">
        <v>109</v>
      </c>
    </row>
    <row r="77" spans="1:5" s="22" customFormat="1" ht="12" hidden="1">
      <c r="A77" s="22">
        <f t="shared" si="8"/>
        <v>31</v>
      </c>
      <c r="B77" s="22">
        <f>INT(-1.64*($A77*($A77+1)*(2*$A77+1)/24)^0.5+$A77*($A77+1)/4)</f>
        <v>164</v>
      </c>
      <c r="C77" s="22">
        <f>INT(-1.96*($A77*($A77+1)*(2*$A77+1)/24)^0.5+$A77*($A77+1)/4)</f>
        <v>147</v>
      </c>
      <c r="D77" s="22">
        <f>INT(-2.33*($A77*($A77+1)*(2*$A77+1)/24)^0.5+$A77*($A77+1)/4)</f>
        <v>129</v>
      </c>
      <c r="E77" s="22">
        <f>INT(-2.58*($A77*($A77+1)*(2*$A77+1)/24)^0.5+$A77*($A77+1)/4)</f>
        <v>116</v>
      </c>
    </row>
    <row r="78" spans="1:5" s="22" customFormat="1" ht="12" hidden="1">
      <c r="A78" s="22">
        <f t="shared" si="8"/>
        <v>32</v>
      </c>
      <c r="B78" s="22">
        <f aca="true" t="shared" si="9" ref="B78:B96">INT(-1.64*($A78*($A78+1)*(2*$A78+1)/24)^0.5+$A78*($A78+1)/4)</f>
        <v>176</v>
      </c>
      <c r="C78" s="22">
        <f aca="true" t="shared" si="10" ref="C78:C96">INT(-1.96*($A78*($A78+1)*(2*$A78+1)/24)^0.5+$A78*($A78+1)/4)</f>
        <v>159</v>
      </c>
      <c r="D78" s="22">
        <f aca="true" t="shared" si="11" ref="D78:D96">INT(-2.33*($A78*($A78+1)*(2*$A78+1)/24)^0.5+$A78*($A78+1)/4)</f>
        <v>139</v>
      </c>
      <c r="E78" s="22">
        <f aca="true" t="shared" si="12" ref="E78:E96">INT(-2.58*($A78*($A78+1)*(2*$A78+1)/24)^0.5+$A78*($A78+1)/4)</f>
        <v>126</v>
      </c>
    </row>
    <row r="79" spans="1:5" s="22" customFormat="1" ht="12" hidden="1">
      <c r="A79" s="22">
        <f t="shared" si="8"/>
        <v>33</v>
      </c>
      <c r="B79" s="22">
        <f t="shared" si="9"/>
        <v>188</v>
      </c>
      <c r="C79" s="22">
        <f t="shared" si="10"/>
        <v>170</v>
      </c>
      <c r="D79" s="22">
        <f t="shared" si="11"/>
        <v>150</v>
      </c>
      <c r="E79" s="22">
        <f t="shared" si="12"/>
        <v>136</v>
      </c>
    </row>
    <row r="80" spans="1:5" s="22" customFormat="1" ht="12" hidden="1">
      <c r="A80" s="22">
        <f t="shared" si="8"/>
        <v>34</v>
      </c>
      <c r="B80" s="22">
        <f t="shared" si="9"/>
        <v>201</v>
      </c>
      <c r="C80" s="22">
        <f t="shared" si="10"/>
        <v>182</v>
      </c>
      <c r="D80" s="22">
        <f t="shared" si="11"/>
        <v>161</v>
      </c>
      <c r="E80" s="22">
        <f t="shared" si="12"/>
        <v>146</v>
      </c>
    </row>
    <row r="81" spans="1:5" s="22" customFormat="1" ht="12" hidden="1">
      <c r="A81" s="22">
        <f t="shared" si="8"/>
        <v>35</v>
      </c>
      <c r="B81" s="22">
        <f t="shared" si="9"/>
        <v>214</v>
      </c>
      <c r="C81" s="22">
        <f t="shared" si="10"/>
        <v>195</v>
      </c>
      <c r="D81" s="22">
        <f t="shared" si="11"/>
        <v>172</v>
      </c>
      <c r="E81" s="22">
        <f t="shared" si="12"/>
        <v>157</v>
      </c>
    </row>
    <row r="82" spans="1:5" s="22" customFormat="1" ht="12" hidden="1">
      <c r="A82" s="22">
        <f t="shared" si="8"/>
        <v>36</v>
      </c>
      <c r="B82" s="22">
        <f t="shared" si="9"/>
        <v>228</v>
      </c>
      <c r="C82" s="22">
        <f t="shared" si="10"/>
        <v>208</v>
      </c>
      <c r="D82" s="22">
        <f t="shared" si="11"/>
        <v>184</v>
      </c>
      <c r="E82" s="22">
        <f t="shared" si="12"/>
        <v>168</v>
      </c>
    </row>
    <row r="83" spans="1:5" s="22" customFormat="1" ht="12" hidden="1">
      <c r="A83" s="22">
        <f t="shared" si="8"/>
        <v>37</v>
      </c>
      <c r="B83" s="22">
        <f t="shared" si="9"/>
        <v>242</v>
      </c>
      <c r="C83" s="22">
        <f t="shared" si="10"/>
        <v>221</v>
      </c>
      <c r="D83" s="22">
        <f t="shared" si="11"/>
        <v>197</v>
      </c>
      <c r="E83" s="22">
        <f t="shared" si="12"/>
        <v>180</v>
      </c>
    </row>
    <row r="84" spans="1:5" s="22" customFormat="1" ht="12" hidden="1">
      <c r="A84" s="22">
        <f t="shared" si="8"/>
        <v>38</v>
      </c>
      <c r="B84" s="22">
        <f t="shared" si="9"/>
        <v>257</v>
      </c>
      <c r="C84" s="22">
        <f t="shared" si="10"/>
        <v>235</v>
      </c>
      <c r="D84" s="22">
        <f t="shared" si="11"/>
        <v>209</v>
      </c>
      <c r="E84" s="22">
        <f t="shared" si="12"/>
        <v>192</v>
      </c>
    </row>
    <row r="85" spans="1:5" s="22" customFormat="1" ht="12" hidden="1">
      <c r="A85" s="22">
        <f t="shared" si="8"/>
        <v>39</v>
      </c>
      <c r="B85" s="22">
        <f t="shared" si="9"/>
        <v>272</v>
      </c>
      <c r="C85" s="22">
        <f t="shared" si="10"/>
        <v>249</v>
      </c>
      <c r="D85" s="22">
        <f t="shared" si="11"/>
        <v>223</v>
      </c>
      <c r="E85" s="22">
        <f t="shared" si="12"/>
        <v>205</v>
      </c>
    </row>
    <row r="86" spans="1:5" s="22" customFormat="1" ht="12" hidden="1">
      <c r="A86" s="22">
        <f t="shared" si="8"/>
        <v>40</v>
      </c>
      <c r="B86" s="22">
        <f t="shared" si="9"/>
        <v>287</v>
      </c>
      <c r="C86" s="22">
        <f t="shared" si="10"/>
        <v>264</v>
      </c>
      <c r="D86" s="22">
        <f t="shared" si="11"/>
        <v>236</v>
      </c>
      <c r="E86" s="22">
        <f t="shared" si="12"/>
        <v>218</v>
      </c>
    </row>
    <row r="87" spans="1:5" s="22" customFormat="1" ht="12" hidden="1">
      <c r="A87" s="22">
        <f t="shared" si="8"/>
        <v>41</v>
      </c>
      <c r="B87" s="22">
        <f t="shared" si="9"/>
        <v>303</v>
      </c>
      <c r="C87" s="22">
        <f t="shared" si="10"/>
        <v>279</v>
      </c>
      <c r="D87" s="22">
        <f t="shared" si="11"/>
        <v>250</v>
      </c>
      <c r="E87" s="22">
        <f t="shared" si="12"/>
        <v>231</v>
      </c>
    </row>
    <row r="88" spans="1:5" s="22" customFormat="1" ht="12" hidden="1">
      <c r="A88" s="22">
        <f t="shared" si="8"/>
        <v>42</v>
      </c>
      <c r="B88" s="22">
        <f t="shared" si="9"/>
        <v>320</v>
      </c>
      <c r="C88" s="22">
        <f t="shared" si="10"/>
        <v>294</v>
      </c>
      <c r="D88" s="22">
        <f t="shared" si="11"/>
        <v>265</v>
      </c>
      <c r="E88" s="22">
        <f t="shared" si="12"/>
        <v>245</v>
      </c>
    </row>
    <row r="89" spans="1:5" s="22" customFormat="1" ht="12" hidden="1">
      <c r="A89" s="22">
        <f t="shared" si="8"/>
        <v>43</v>
      </c>
      <c r="B89" s="22">
        <f t="shared" si="9"/>
        <v>337</v>
      </c>
      <c r="C89" s="22">
        <f t="shared" si="10"/>
        <v>310</v>
      </c>
      <c r="D89" s="22">
        <f t="shared" si="11"/>
        <v>280</v>
      </c>
      <c r="E89" s="22">
        <f t="shared" si="12"/>
        <v>259</v>
      </c>
    </row>
    <row r="90" spans="1:5" s="22" customFormat="1" ht="12" hidden="1">
      <c r="A90" s="22">
        <f t="shared" si="8"/>
        <v>44</v>
      </c>
      <c r="B90" s="22">
        <f t="shared" si="9"/>
        <v>354</v>
      </c>
      <c r="C90" s="22">
        <f t="shared" si="10"/>
        <v>327</v>
      </c>
      <c r="D90" s="22">
        <f t="shared" si="11"/>
        <v>295</v>
      </c>
      <c r="E90" s="22">
        <f t="shared" si="12"/>
        <v>273</v>
      </c>
    </row>
    <row r="91" spans="1:5" s="22" customFormat="1" ht="12" hidden="1">
      <c r="A91" s="22">
        <f t="shared" si="8"/>
        <v>45</v>
      </c>
      <c r="B91" s="22">
        <f t="shared" si="9"/>
        <v>372</v>
      </c>
      <c r="C91" s="22">
        <f t="shared" si="10"/>
        <v>343</v>
      </c>
      <c r="D91" s="22">
        <f t="shared" si="11"/>
        <v>311</v>
      </c>
      <c r="E91" s="22">
        <f t="shared" si="12"/>
        <v>288</v>
      </c>
    </row>
    <row r="92" spans="1:5" s="22" customFormat="1" ht="12" hidden="1">
      <c r="A92" s="22">
        <f t="shared" si="8"/>
        <v>46</v>
      </c>
      <c r="B92" s="22">
        <f t="shared" si="9"/>
        <v>390</v>
      </c>
      <c r="C92" s="22">
        <f t="shared" si="10"/>
        <v>361</v>
      </c>
      <c r="D92" s="22">
        <f t="shared" si="11"/>
        <v>327</v>
      </c>
      <c r="E92" s="22">
        <f t="shared" si="12"/>
        <v>304</v>
      </c>
    </row>
    <row r="93" spans="1:5" s="22" customFormat="1" ht="12" hidden="1">
      <c r="A93" s="22">
        <f t="shared" si="8"/>
        <v>47</v>
      </c>
      <c r="B93" s="22">
        <f t="shared" si="9"/>
        <v>409</v>
      </c>
      <c r="C93" s="22">
        <f t="shared" si="10"/>
        <v>378</v>
      </c>
      <c r="D93" s="22">
        <f t="shared" si="11"/>
        <v>343</v>
      </c>
      <c r="E93" s="22">
        <f t="shared" si="12"/>
        <v>320</v>
      </c>
    </row>
    <row r="94" spans="1:5" s="22" customFormat="1" ht="12" hidden="1">
      <c r="A94" s="22">
        <f t="shared" si="8"/>
        <v>48</v>
      </c>
      <c r="B94" s="22">
        <f t="shared" si="9"/>
        <v>428</v>
      </c>
      <c r="C94" s="22">
        <f t="shared" si="10"/>
        <v>396</v>
      </c>
      <c r="D94" s="22">
        <f t="shared" si="11"/>
        <v>360</v>
      </c>
      <c r="E94" s="22">
        <f t="shared" si="12"/>
        <v>336</v>
      </c>
    </row>
    <row r="95" spans="1:5" s="22" customFormat="1" ht="12" hidden="1">
      <c r="A95" s="22">
        <f t="shared" si="8"/>
        <v>49</v>
      </c>
      <c r="B95" s="22">
        <f t="shared" si="9"/>
        <v>447</v>
      </c>
      <c r="C95" s="22">
        <f t="shared" si="10"/>
        <v>415</v>
      </c>
      <c r="D95" s="22">
        <f t="shared" si="11"/>
        <v>378</v>
      </c>
      <c r="E95" s="22">
        <f t="shared" si="12"/>
        <v>353</v>
      </c>
    </row>
    <row r="96" spans="1:5" s="22" customFormat="1" ht="12" hidden="1">
      <c r="A96" s="22">
        <f t="shared" si="8"/>
        <v>50</v>
      </c>
      <c r="B96" s="22">
        <f t="shared" si="9"/>
        <v>467</v>
      </c>
      <c r="C96" s="22">
        <f t="shared" si="10"/>
        <v>434</v>
      </c>
      <c r="D96" s="22">
        <f t="shared" si="11"/>
        <v>396</v>
      </c>
      <c r="E96" s="22">
        <f t="shared" si="12"/>
        <v>370</v>
      </c>
    </row>
    <row r="97" s="22" customFormat="1" ht="12"/>
    <row r="98" s="22" customFormat="1" ht="12"/>
    <row r="99" s="22" customFormat="1" ht="12"/>
    <row r="100" s="22" customFormat="1" ht="12"/>
    <row r="101" s="22" customFormat="1" ht="12"/>
    <row r="102" s="22" customFormat="1" ht="12"/>
    <row r="103" s="22" customFormat="1" ht="12"/>
    <row r="104" s="22" customFormat="1" ht="12"/>
    <row r="105" s="22" customFormat="1" ht="12"/>
    <row r="106" s="22" customFormat="1" ht="12"/>
    <row r="107" s="22" customFormat="1" ht="12"/>
    <row r="108" s="22" customFormat="1" ht="12"/>
    <row r="109" s="22" customFormat="1" ht="12"/>
    <row r="110" s="22" customFormat="1" ht="12"/>
    <row r="111" s="22" customFormat="1" ht="12"/>
    <row r="112" s="22" customFormat="1" ht="12"/>
    <row r="113" s="22" customFormat="1" ht="12"/>
    <row r="114" s="22" customFormat="1" ht="12"/>
    <row r="115" s="22" customFormat="1" ht="12"/>
    <row r="116" s="22" customFormat="1" ht="12"/>
    <row r="117" s="22" customFormat="1" ht="12"/>
    <row r="118" s="22" customFormat="1" ht="12"/>
    <row r="119" s="22" customFormat="1" ht="12"/>
    <row r="120" s="22" customFormat="1" ht="12"/>
    <row r="121" s="22" customFormat="1" ht="12"/>
    <row r="122" s="22" customFormat="1" ht="12"/>
    <row r="123" s="22" customFormat="1" ht="12"/>
    <row r="124" s="22" customFormat="1" ht="12"/>
    <row r="125" s="22" customFormat="1" ht="12"/>
    <row r="126" s="22" customFormat="1" ht="12"/>
    <row r="127" s="22" customFormat="1" ht="12"/>
    <row r="128" s="22" customFormat="1" ht="12"/>
    <row r="129" s="22" customFormat="1" ht="12"/>
    <row r="130" s="22" customFormat="1" ht="12"/>
    <row r="131" s="22" customFormat="1" ht="12"/>
    <row r="132" s="22" customFormat="1" ht="12"/>
    <row r="133" s="22" customFormat="1" ht="12"/>
    <row r="134" s="22" customFormat="1" ht="12"/>
    <row r="135" s="22" customFormat="1" ht="12"/>
    <row r="136" s="22" customFormat="1" ht="12"/>
    <row r="137" s="22" customFormat="1" ht="12"/>
    <row r="138" spans="1:47" ht="12">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row>
    <row r="139" spans="1:47" ht="12">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row>
    <row r="140" spans="1:47" ht="12">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row>
    <row r="141" spans="1:47" ht="12">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row>
    <row r="142" spans="1:47" ht="12">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row>
    <row r="143" spans="1:47" ht="12">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row>
    <row r="144" spans="1:47" ht="12">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row>
    <row r="145" spans="1:47" ht="12">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row>
    <row r="146" ht="12">
      <c r="A146" s="22"/>
    </row>
    <row r="147" s="22" customFormat="1" ht="12"/>
    <row r="148" s="22" customFormat="1" ht="12"/>
    <row r="149" s="22" customFormat="1" ht="12"/>
    <row r="150" s="22" customFormat="1" ht="12"/>
    <row r="151" s="22" customFormat="1" ht="12"/>
    <row r="152" s="22" customFormat="1" ht="12"/>
    <row r="153" s="22" customFormat="1" ht="12"/>
    <row r="154" s="22" customFormat="1" ht="12"/>
    <row r="155" s="22" customFormat="1" ht="12"/>
    <row r="156" s="22" customFormat="1" ht="12"/>
    <row r="157" s="22" customFormat="1" ht="12"/>
    <row r="158" s="22" customFormat="1" ht="12"/>
    <row r="159" s="22" customFormat="1" ht="12"/>
    <row r="160" s="22" customFormat="1" ht="12"/>
    <row r="161" s="22" customFormat="1" ht="12"/>
    <row r="162" s="22" customFormat="1" ht="12"/>
    <row r="163" s="22" customFormat="1" ht="12"/>
    <row r="164" s="22" customFormat="1" ht="12"/>
    <row r="165" s="22" customFormat="1" ht="12"/>
    <row r="166" s="22" customFormat="1" ht="12"/>
    <row r="167" s="22" customFormat="1" ht="12"/>
    <row r="168" s="22" customFormat="1" ht="12"/>
    <row r="169" s="22" customFormat="1" ht="12"/>
    <row r="170" s="22" customFormat="1" ht="12"/>
    <row r="171" s="22" customFormat="1" ht="12"/>
    <row r="172" s="22" customFormat="1" ht="12"/>
    <row r="173" s="22" customFormat="1" ht="12"/>
    <row r="174" s="22" customFormat="1" ht="12"/>
    <row r="175" s="22" customFormat="1" ht="12"/>
    <row r="176" s="22" customFormat="1" ht="12"/>
    <row r="177" s="22" customFormat="1" ht="12"/>
    <row r="178" s="22" customFormat="1" ht="12"/>
    <row r="179" s="22" customFormat="1" ht="12"/>
    <row r="180" s="22" customFormat="1" ht="12"/>
    <row r="181" s="22" customFormat="1" ht="12"/>
    <row r="182" s="22" customFormat="1" ht="12"/>
    <row r="183" s="22" customFormat="1" ht="12"/>
    <row r="184" s="22" customFormat="1" ht="12"/>
    <row r="185" s="22" customFormat="1" ht="12"/>
    <row r="186" spans="1:47" ht="12">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row>
    <row r="187" spans="1:47" ht="12">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row>
    <row r="188" spans="1:47" ht="12">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row>
    <row r="189" spans="1:47" ht="12">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row>
    <row r="190" spans="1:47" ht="12">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row>
    <row r="191" spans="1:47" ht="12">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row>
    <row r="192" spans="1:47" ht="12">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row>
    <row r="193" spans="1:47" ht="12">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row>
  </sheetData>
  <sheetProtection password="96DE" sheet="1" objects="1" scenarios="1"/>
  <mergeCells count="9">
    <mergeCell ref="A47:B47"/>
    <mergeCell ref="H44:S45"/>
    <mergeCell ref="A38:C38"/>
    <mergeCell ref="A43:E43"/>
    <mergeCell ref="H40:S40"/>
    <mergeCell ref="J33:S35"/>
    <mergeCell ref="H20:U20"/>
    <mergeCell ref="A7:E7"/>
    <mergeCell ref="H17:U17"/>
  </mergeCells>
  <conditionalFormatting sqref="H44:O45">
    <cfRule type="expression" priority="1" dxfId="1" stopIfTrue="1">
      <formula>((F43="?")=FALSE)</formula>
    </cfRule>
  </conditionalFormatting>
  <conditionalFormatting sqref="H29">
    <cfRule type="expression" priority="2" dxfId="0" stopIfTrue="1">
      <formula>((F28="?")=TRUE)</formula>
    </cfRule>
    <cfRule type="expression" priority="3" dxfId="1" stopIfTrue="1">
      <formula>((F28="?")=FALSE)</formula>
    </cfRule>
  </conditionalFormatting>
  <conditionalFormatting sqref="H26 I19:Q19 H40:Q40">
    <cfRule type="expression" priority="4" dxfId="0" stopIfTrue="1">
      <formula>((F17="?")=TRUE)</formula>
    </cfRule>
    <cfRule type="expression" priority="5" dxfId="1" stopIfTrue="1">
      <formula>((F17="?")=FALSE)</formula>
    </cfRule>
  </conditionalFormatting>
  <conditionalFormatting sqref="H20:P20">
    <cfRule type="expression" priority="6" dxfId="0" stopIfTrue="1">
      <formula>((F17="?")=TRUE)</formula>
    </cfRule>
    <cfRule type="expression" priority="7" dxfId="1" stopIfTrue="1">
      <formula>((F17="?")=FALSE)</formula>
    </cfRule>
  </conditionalFormatting>
  <conditionalFormatting sqref="J23 J33:S35">
    <cfRule type="expression" priority="8" dxfId="0" stopIfTrue="1">
      <formula>((F23="?")=TRUE)</formula>
    </cfRule>
  </conditionalFormatting>
  <conditionalFormatting sqref="A36:A37">
    <cfRule type="expression" priority="9" dxfId="2" stopIfTrue="1">
      <formula>((H33="H")=TRUE)</formula>
    </cfRule>
  </conditionalFormatting>
  <conditionalFormatting sqref="H17:U17">
    <cfRule type="expression" priority="10" dxfId="0" stopIfTrue="1">
      <formula>((F15="?")=TRUE)</formula>
    </cfRule>
  </conditionalFormatting>
  <conditionalFormatting sqref="H9">
    <cfRule type="expression" priority="11" dxfId="1" stopIfTrue="1">
      <formula>((E10=E11)=TRUE)</formula>
    </cfRule>
  </conditionalFormatting>
  <conditionalFormatting sqref="H19">
    <cfRule type="expression" priority="12" dxfId="0" stopIfTrue="1">
      <formula>((F19="?")=TRUE)</formula>
    </cfRule>
    <cfRule type="expression" priority="13" dxfId="1" stopIfTrue="1">
      <formula>((F19="?")=FALSE)</formula>
    </cfRule>
  </conditionalFormatting>
  <conditionalFormatting sqref="K23">
    <cfRule type="expression" priority="14" dxfId="0" stopIfTrue="1">
      <formula>((F23="?")=TRUE)</formula>
    </cfRule>
  </conditionalFormatting>
  <conditionalFormatting sqref="K24">
    <cfRule type="expression" priority="15" dxfId="0" stopIfTrue="1">
      <formula>((F23="?")=TRUE)</formula>
    </cfRule>
  </conditionalFormatting>
  <hyperlinks>
    <hyperlink ref="A47" location="Sheet2!A1" display="Sheet2!A1"/>
  </hyperlinks>
  <printOptions/>
  <pageMargins left="0.58" right="0.27"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cp:lastModifiedBy>
  <cp:lastPrinted>2002-01-25T17:58:02Z</cp:lastPrinted>
  <dcterms:created xsi:type="dcterms:W3CDTF">2001-11-26T17:08:35Z</dcterms:created>
  <dcterms:modified xsi:type="dcterms:W3CDTF">2004-04-01T20:07:41Z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